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hur\OneDrive\Thesis\Final\"/>
    </mc:Choice>
  </mc:AlternateContent>
  <bookViews>
    <workbookView xWindow="0" yWindow="0" windowWidth="28800" windowHeight="12210" tabRatio="877"/>
  </bookViews>
  <sheets>
    <sheet name="Cover BBX" sheetId="3" r:id="rId1"/>
    <sheet name="BankAtlantic" sheetId="2" r:id="rId2"/>
    <sheet name="Confirm Short Squeeze" sheetId="1" r:id="rId3"/>
    <sheet name="Mean Adj Return" sheetId="5" r:id="rId4"/>
    <sheet name="GSAR" sheetId="11" r:id="rId5"/>
    <sheet name="Market Adj Return" sheetId="6" r:id="rId6"/>
    <sheet name="GSAR Mark" sheetId="9" r:id="rId7"/>
    <sheet name="Capm Adj Return" sheetId="10" r:id="rId8"/>
    <sheet name="GSAR Capm" sheetId="7" r:id="rId9"/>
    <sheet name="Cover CHK" sheetId="12" r:id="rId10"/>
    <sheet name="Chesapeake" sheetId="13" r:id="rId11"/>
    <sheet name="Actual Returns" sheetId="14" r:id="rId12"/>
    <sheet name="Mean Adj Return (2)" sheetId="15" r:id="rId13"/>
    <sheet name="GSAR (2)" sheetId="16" r:id="rId14"/>
    <sheet name="Market Adj Return (2)" sheetId="17" r:id="rId15"/>
    <sheet name="GSAR Mark (2)" sheetId="18" r:id="rId16"/>
    <sheet name="CAPM adj return (2)" sheetId="19" r:id="rId17"/>
    <sheet name="GSAR Capm (2)" sheetId="20" r:id="rId18"/>
  </sheets>
  <externalReferences>
    <externalReference r:id="rId1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0" l="1"/>
  <c r="H3" i="20"/>
  <c r="I3" i="20"/>
  <c r="J3" i="20" s="1"/>
  <c r="C4" i="20"/>
  <c r="G4" i="20"/>
  <c r="H4" i="20"/>
  <c r="I4" i="20" s="1"/>
  <c r="J4" i="20" s="1"/>
  <c r="C5" i="20"/>
  <c r="G5" i="20"/>
  <c r="H5" i="20"/>
  <c r="I5" i="20" s="1"/>
  <c r="K5" i="20" s="1"/>
  <c r="L5" i="20" s="1"/>
  <c r="J5" i="20"/>
  <c r="C6" i="20"/>
  <c r="G6" i="20"/>
  <c r="H6" i="20"/>
  <c r="I6" i="20" s="1"/>
  <c r="J6" i="20" s="1"/>
  <c r="C7" i="20"/>
  <c r="G7" i="20"/>
  <c r="H7" i="20"/>
  <c r="I7" i="20" s="1"/>
  <c r="K7" i="20" s="1"/>
  <c r="L7" i="20" s="1"/>
  <c r="J7" i="20"/>
  <c r="C8" i="20"/>
  <c r="G8" i="20"/>
  <c r="H8" i="20"/>
  <c r="I8" i="20" s="1"/>
  <c r="J8" i="20" s="1"/>
  <c r="C9" i="20"/>
  <c r="G9" i="20"/>
  <c r="H9" i="20"/>
  <c r="I9" i="20" s="1"/>
  <c r="K9" i="20" s="1"/>
  <c r="L9" i="20" s="1"/>
  <c r="C10" i="20"/>
  <c r="G10" i="20"/>
  <c r="H10" i="20"/>
  <c r="I10" i="20" s="1"/>
  <c r="J10" i="20" s="1"/>
  <c r="C11" i="20"/>
  <c r="G11" i="20"/>
  <c r="H11" i="20"/>
  <c r="I11" i="20" s="1"/>
  <c r="K11" i="20" s="1"/>
  <c r="L11" i="20" s="1"/>
  <c r="J11" i="20"/>
  <c r="C12" i="20"/>
  <c r="G12" i="20"/>
  <c r="H12" i="20"/>
  <c r="I12" i="20" s="1"/>
  <c r="J12" i="20"/>
  <c r="C13" i="20"/>
  <c r="G13" i="20"/>
  <c r="H13" i="20"/>
  <c r="I13" i="20" s="1"/>
  <c r="C14" i="20"/>
  <c r="G14" i="20"/>
  <c r="H14" i="20"/>
  <c r="I14" i="20" s="1"/>
  <c r="J14" i="20" s="1"/>
  <c r="C15" i="20"/>
  <c r="G15" i="20"/>
  <c r="H15" i="20"/>
  <c r="I15" i="20" s="1"/>
  <c r="K15" i="20" s="1"/>
  <c r="L15" i="20" s="1"/>
  <c r="J15" i="20"/>
  <c r="C16" i="20"/>
  <c r="G16" i="20"/>
  <c r="H16" i="20"/>
  <c r="I16" i="20" s="1"/>
  <c r="J16" i="20"/>
  <c r="C17" i="20"/>
  <c r="G17" i="20"/>
  <c r="H17" i="20"/>
  <c r="I17" i="20" s="1"/>
  <c r="K17" i="20" s="1"/>
  <c r="L17" i="20" s="1"/>
  <c r="C18" i="20"/>
  <c r="G18" i="20"/>
  <c r="H18" i="20"/>
  <c r="I18" i="20" s="1"/>
  <c r="J18" i="20" s="1"/>
  <c r="C19" i="20"/>
  <c r="G19" i="20"/>
  <c r="H19" i="20"/>
  <c r="I19" i="20" s="1"/>
  <c r="K19" i="20" s="1"/>
  <c r="L19" i="20" s="1"/>
  <c r="J19" i="20"/>
  <c r="C20" i="20"/>
  <c r="G20" i="20"/>
  <c r="H20" i="20"/>
  <c r="I20" i="20" s="1"/>
  <c r="J20" i="20"/>
  <c r="C21" i="20"/>
  <c r="G21" i="20"/>
  <c r="H21" i="20"/>
  <c r="I21" i="20" s="1"/>
  <c r="C22" i="20"/>
  <c r="G22" i="20"/>
  <c r="H22" i="20"/>
  <c r="I22" i="20" s="1"/>
  <c r="J22" i="20" s="1"/>
  <c r="C23" i="20"/>
  <c r="G23" i="20"/>
  <c r="H23" i="20"/>
  <c r="I23" i="20" s="1"/>
  <c r="K23" i="20" s="1"/>
  <c r="L23" i="20" s="1"/>
  <c r="J23" i="20"/>
  <c r="C24" i="20"/>
  <c r="G24" i="20"/>
  <c r="H24" i="20"/>
  <c r="I24" i="20" s="1"/>
  <c r="J24" i="20"/>
  <c r="C25" i="20"/>
  <c r="G25" i="20"/>
  <c r="H25" i="20"/>
  <c r="I25" i="20" s="1"/>
  <c r="J25" i="20" s="1"/>
  <c r="C26" i="20"/>
  <c r="G26" i="20"/>
  <c r="H26" i="20" s="1"/>
  <c r="I26" i="20"/>
  <c r="J26" i="20" s="1"/>
  <c r="C27" i="20"/>
  <c r="G27" i="20"/>
  <c r="H27" i="20"/>
  <c r="I27" i="20" s="1"/>
  <c r="J27" i="20" s="1"/>
  <c r="C28" i="20"/>
  <c r="G28" i="20"/>
  <c r="H28" i="20" s="1"/>
  <c r="I28" i="20"/>
  <c r="J28" i="20" s="1"/>
  <c r="C29" i="20"/>
  <c r="G29" i="20"/>
  <c r="H29" i="20"/>
  <c r="I29" i="20" s="1"/>
  <c r="J29" i="20" s="1"/>
  <c r="C30" i="20"/>
  <c r="G30" i="20"/>
  <c r="H30" i="20"/>
  <c r="I30" i="20" s="1"/>
  <c r="J30" i="20"/>
  <c r="C31" i="20"/>
  <c r="G31" i="20"/>
  <c r="H31" i="20" s="1"/>
  <c r="I31" i="20"/>
  <c r="C32" i="20"/>
  <c r="G32" i="20"/>
  <c r="H32" i="20" s="1"/>
  <c r="I32" i="20" s="1"/>
  <c r="J32" i="20" s="1"/>
  <c r="K32" i="20"/>
  <c r="L32" i="20" s="1"/>
  <c r="C33" i="20"/>
  <c r="G33" i="20"/>
  <c r="H33" i="20" s="1"/>
  <c r="I33" i="20"/>
  <c r="C34" i="20"/>
  <c r="G34" i="20"/>
  <c r="H34" i="20" s="1"/>
  <c r="I34" i="20" s="1"/>
  <c r="J34" i="20" s="1"/>
  <c r="K34" i="20"/>
  <c r="L34" i="20" s="1"/>
  <c r="C35" i="20"/>
  <c r="G35" i="20"/>
  <c r="H35" i="20" s="1"/>
  <c r="I35" i="20"/>
  <c r="C36" i="20"/>
  <c r="G36" i="20"/>
  <c r="H36" i="20" s="1"/>
  <c r="I36" i="20" s="1"/>
  <c r="J36" i="20" s="1"/>
  <c r="K36" i="20"/>
  <c r="L36" i="20" s="1"/>
  <c r="C37" i="20"/>
  <c r="G37" i="20"/>
  <c r="H37" i="20" s="1"/>
  <c r="I37" i="20"/>
  <c r="C38" i="20"/>
  <c r="G38" i="20"/>
  <c r="H38" i="20" s="1"/>
  <c r="I38" i="20"/>
  <c r="J38" i="20" s="1"/>
  <c r="K38" i="20"/>
  <c r="L38" i="20" s="1"/>
  <c r="C39" i="20"/>
  <c r="G39" i="20"/>
  <c r="H39" i="20" s="1"/>
  <c r="I39" i="20" s="1"/>
  <c r="C40" i="20"/>
  <c r="G40" i="20"/>
  <c r="H40" i="20" s="1"/>
  <c r="I40" i="20"/>
  <c r="J40" i="20" s="1"/>
  <c r="K40" i="20"/>
  <c r="L40" i="20" s="1"/>
  <c r="C41" i="20"/>
  <c r="G41" i="20"/>
  <c r="H41" i="20" s="1"/>
  <c r="I41" i="20" s="1"/>
  <c r="C42" i="20"/>
  <c r="G42" i="20"/>
  <c r="H42" i="20" s="1"/>
  <c r="I42" i="20" s="1"/>
  <c r="C43" i="20"/>
  <c r="G43" i="20"/>
  <c r="H43" i="20"/>
  <c r="I43" i="20" s="1"/>
  <c r="C44" i="20"/>
  <c r="G44" i="20"/>
  <c r="H44" i="20"/>
  <c r="I44" i="20" s="1"/>
  <c r="C45" i="20"/>
  <c r="G45" i="20"/>
  <c r="H45" i="20" s="1"/>
  <c r="I45" i="20" s="1"/>
  <c r="J45" i="20" s="1"/>
  <c r="C46" i="20"/>
  <c r="G46" i="20"/>
  <c r="H46" i="20"/>
  <c r="I46" i="20" s="1"/>
  <c r="C47" i="20"/>
  <c r="K47" i="20" s="1"/>
  <c r="L47" i="20" s="1"/>
  <c r="G47" i="20"/>
  <c r="H47" i="20" s="1"/>
  <c r="I47" i="20" s="1"/>
  <c r="J47" i="20" s="1"/>
  <c r="C48" i="20"/>
  <c r="G48" i="20"/>
  <c r="H48" i="20"/>
  <c r="I48" i="20" s="1"/>
  <c r="C49" i="20"/>
  <c r="K49" i="20" s="1"/>
  <c r="L49" i="20" s="1"/>
  <c r="G49" i="20"/>
  <c r="H49" i="20" s="1"/>
  <c r="I49" i="20" s="1"/>
  <c r="J49" i="20" s="1"/>
  <c r="C50" i="20"/>
  <c r="G50" i="20"/>
  <c r="H50" i="20"/>
  <c r="I50" i="20" s="1"/>
  <c r="C51" i="20"/>
  <c r="G51" i="20"/>
  <c r="H51" i="20"/>
  <c r="I51" i="20" s="1"/>
  <c r="J51" i="20"/>
  <c r="C52" i="20"/>
  <c r="G52" i="20"/>
  <c r="H52" i="20"/>
  <c r="I52" i="20" s="1"/>
  <c r="J52" i="20" s="1"/>
  <c r="C53" i="20"/>
  <c r="G53" i="20"/>
  <c r="H53" i="20"/>
  <c r="I53" i="20" s="1"/>
  <c r="J53" i="20" s="1"/>
  <c r="C54" i="20"/>
  <c r="G54" i="20"/>
  <c r="H54" i="20"/>
  <c r="I54" i="20" s="1"/>
  <c r="J54" i="20" s="1"/>
  <c r="C55" i="20"/>
  <c r="G55" i="20"/>
  <c r="H55" i="20"/>
  <c r="I55" i="20" s="1"/>
  <c r="J55" i="20" s="1"/>
  <c r="C56" i="20"/>
  <c r="G56" i="20"/>
  <c r="H56" i="20"/>
  <c r="I56" i="20" s="1"/>
  <c r="J56" i="20" s="1"/>
  <c r="C57" i="20"/>
  <c r="G57" i="20"/>
  <c r="H57" i="20"/>
  <c r="I57" i="20" s="1"/>
  <c r="J57" i="20"/>
  <c r="C58" i="20"/>
  <c r="G58" i="20"/>
  <c r="H58" i="20"/>
  <c r="I58" i="20" s="1"/>
  <c r="J58" i="20" s="1"/>
  <c r="C59" i="20"/>
  <c r="G59" i="20"/>
  <c r="H59" i="20"/>
  <c r="I59" i="20" s="1"/>
  <c r="J59" i="20"/>
  <c r="C60" i="20"/>
  <c r="G60" i="20"/>
  <c r="H60" i="20"/>
  <c r="I60" i="20" s="1"/>
  <c r="J60" i="20" s="1"/>
  <c r="C61" i="20"/>
  <c r="G61" i="20"/>
  <c r="H61" i="20"/>
  <c r="I61" i="20" s="1"/>
  <c r="J61" i="20"/>
  <c r="C62" i="20"/>
  <c r="G62" i="20"/>
  <c r="H62" i="20" s="1"/>
  <c r="I62" i="20" s="1"/>
  <c r="C63" i="20"/>
  <c r="G63" i="20"/>
  <c r="H63" i="20"/>
  <c r="I63" i="20"/>
  <c r="J63" i="20" s="1"/>
  <c r="C64" i="20"/>
  <c r="G64" i="20"/>
  <c r="H64" i="20" s="1"/>
  <c r="I64" i="20" s="1"/>
  <c r="C65" i="20"/>
  <c r="K65" i="20" s="1"/>
  <c r="L65" i="20" s="1"/>
  <c r="G65" i="20"/>
  <c r="H65" i="20"/>
  <c r="I65" i="20"/>
  <c r="J65" i="20" s="1"/>
  <c r="C66" i="20"/>
  <c r="G66" i="20"/>
  <c r="H66" i="20" s="1"/>
  <c r="I66" i="20" s="1"/>
  <c r="C67" i="20"/>
  <c r="K67" i="20" s="1"/>
  <c r="L67" i="20" s="1"/>
  <c r="G67" i="20"/>
  <c r="H67" i="20"/>
  <c r="I67" i="20"/>
  <c r="J67" i="20" s="1"/>
  <c r="C68" i="20"/>
  <c r="G68" i="20"/>
  <c r="H68" i="20" s="1"/>
  <c r="I68" i="20" s="1"/>
  <c r="C69" i="20"/>
  <c r="K69" i="20" s="1"/>
  <c r="L69" i="20" s="1"/>
  <c r="G69" i="20"/>
  <c r="H69" i="20"/>
  <c r="I69" i="20"/>
  <c r="J69" i="20" s="1"/>
  <c r="C70" i="20"/>
  <c r="G70" i="20"/>
  <c r="H70" i="20" s="1"/>
  <c r="I70" i="20" s="1"/>
  <c r="C71" i="20"/>
  <c r="K71" i="20" s="1"/>
  <c r="L71" i="20" s="1"/>
  <c r="G71" i="20"/>
  <c r="H71" i="20"/>
  <c r="I71" i="20"/>
  <c r="J71" i="20" s="1"/>
  <c r="C72" i="20"/>
  <c r="G72" i="20"/>
  <c r="H72" i="20" s="1"/>
  <c r="I72" i="20" s="1"/>
  <c r="C73" i="20"/>
  <c r="K73" i="20" s="1"/>
  <c r="L73" i="20" s="1"/>
  <c r="G73" i="20"/>
  <c r="H73" i="20"/>
  <c r="I73" i="20"/>
  <c r="J73" i="20" s="1"/>
  <c r="C74" i="20"/>
  <c r="G74" i="20"/>
  <c r="H74" i="20" s="1"/>
  <c r="I74" i="20" s="1"/>
  <c r="C75" i="20"/>
  <c r="K75" i="20" s="1"/>
  <c r="L75" i="20" s="1"/>
  <c r="G75" i="20"/>
  <c r="H75" i="20"/>
  <c r="I75" i="20"/>
  <c r="J75" i="20" s="1"/>
  <c r="C76" i="20"/>
  <c r="G76" i="20"/>
  <c r="H76" i="20" s="1"/>
  <c r="I76" i="20" s="1"/>
  <c r="C77" i="20"/>
  <c r="K77" i="20" s="1"/>
  <c r="L77" i="20" s="1"/>
  <c r="G77" i="20"/>
  <c r="H77" i="20"/>
  <c r="I77" i="20"/>
  <c r="J77" i="20" s="1"/>
  <c r="C78" i="20"/>
  <c r="G78" i="20"/>
  <c r="H78" i="20" s="1"/>
  <c r="I78" i="20" s="1"/>
  <c r="C79" i="20"/>
  <c r="K79" i="20" s="1"/>
  <c r="L79" i="20" s="1"/>
  <c r="G79" i="20"/>
  <c r="H79" i="20"/>
  <c r="I79" i="20"/>
  <c r="J79" i="20" s="1"/>
  <c r="C80" i="20"/>
  <c r="G80" i="20"/>
  <c r="H80" i="20" s="1"/>
  <c r="I80" i="20" s="1"/>
  <c r="C81" i="20"/>
  <c r="K81" i="20" s="1"/>
  <c r="L81" i="20" s="1"/>
  <c r="G81" i="20"/>
  <c r="H81" i="20"/>
  <c r="I81" i="20"/>
  <c r="J81" i="20" s="1"/>
  <c r="C82" i="20"/>
  <c r="G82" i="20"/>
  <c r="H82" i="20" s="1"/>
  <c r="I82" i="20" s="1"/>
  <c r="C83" i="20"/>
  <c r="K83" i="20" s="1"/>
  <c r="L83" i="20" s="1"/>
  <c r="G83" i="20"/>
  <c r="H83" i="20"/>
  <c r="I83" i="20"/>
  <c r="J83" i="20" s="1"/>
  <c r="C84" i="20"/>
  <c r="G84" i="20"/>
  <c r="H84" i="20" s="1"/>
  <c r="I84" i="20" s="1"/>
  <c r="C85" i="20"/>
  <c r="K85" i="20" s="1"/>
  <c r="L85" i="20" s="1"/>
  <c r="G85" i="20"/>
  <c r="H85" i="20"/>
  <c r="I85" i="20"/>
  <c r="J85" i="20" s="1"/>
  <c r="C86" i="20"/>
  <c r="G86" i="20"/>
  <c r="H86" i="20" s="1"/>
  <c r="I86" i="20" s="1"/>
  <c r="C87" i="20"/>
  <c r="K87" i="20" s="1"/>
  <c r="L87" i="20" s="1"/>
  <c r="G87" i="20"/>
  <c r="H87" i="20"/>
  <c r="I87" i="20"/>
  <c r="J87" i="20" s="1"/>
  <c r="C88" i="20"/>
  <c r="G88" i="20"/>
  <c r="H88" i="20" s="1"/>
  <c r="I88" i="20" s="1"/>
  <c r="C89" i="20"/>
  <c r="G89" i="20"/>
  <c r="H89" i="20"/>
  <c r="I89" i="20"/>
  <c r="C90" i="20"/>
  <c r="G90" i="20"/>
  <c r="H90" i="20" s="1"/>
  <c r="I90" i="20" s="1"/>
  <c r="J90" i="20" s="1"/>
  <c r="C91" i="20"/>
  <c r="G91" i="20"/>
  <c r="H91" i="20" s="1"/>
  <c r="I91" i="20" s="1"/>
  <c r="C92" i="20"/>
  <c r="G92" i="20"/>
  <c r="H92" i="20" s="1"/>
  <c r="I92" i="20" s="1"/>
  <c r="J92" i="20" s="1"/>
  <c r="C93" i="20"/>
  <c r="G93" i="20"/>
  <c r="H93" i="20" s="1"/>
  <c r="I93" i="20" s="1"/>
  <c r="C94" i="20"/>
  <c r="G94" i="20"/>
  <c r="H94" i="20" s="1"/>
  <c r="I94" i="20" s="1"/>
  <c r="J94" i="20" s="1"/>
  <c r="C95" i="20"/>
  <c r="G95" i="20"/>
  <c r="H95" i="20" s="1"/>
  <c r="I95" i="20" s="1"/>
  <c r="C96" i="20"/>
  <c r="G96" i="20"/>
  <c r="H96" i="20" s="1"/>
  <c r="I96" i="20" s="1"/>
  <c r="J96" i="20" s="1"/>
  <c r="C97" i="20"/>
  <c r="G97" i="20"/>
  <c r="H97" i="20" s="1"/>
  <c r="I97" i="20"/>
  <c r="J97" i="20" s="1"/>
  <c r="C98" i="20"/>
  <c r="G98" i="20"/>
  <c r="H98" i="20" s="1"/>
  <c r="I98" i="20"/>
  <c r="J98" i="20" s="1"/>
  <c r="C99" i="20"/>
  <c r="G99" i="20"/>
  <c r="H99" i="20" s="1"/>
  <c r="I99" i="20"/>
  <c r="J99" i="20" s="1"/>
  <c r="C100" i="20"/>
  <c r="G100" i="20"/>
  <c r="H100" i="20" s="1"/>
  <c r="I100" i="20"/>
  <c r="J100" i="20" s="1"/>
  <c r="C101" i="20"/>
  <c r="G101" i="20"/>
  <c r="H101" i="20" s="1"/>
  <c r="I101" i="20"/>
  <c r="J101" i="20" s="1"/>
  <c r="C102" i="20"/>
  <c r="G102" i="20"/>
  <c r="H102" i="20" s="1"/>
  <c r="I102" i="20" s="1"/>
  <c r="C103" i="20"/>
  <c r="G103" i="20"/>
  <c r="H103" i="20" s="1"/>
  <c r="I103" i="20" s="1"/>
  <c r="C104" i="20"/>
  <c r="G104" i="20"/>
  <c r="H104" i="20" s="1"/>
  <c r="I104" i="20" s="1"/>
  <c r="C105" i="20"/>
  <c r="G105" i="20"/>
  <c r="H105" i="20" s="1"/>
  <c r="I105" i="20" s="1"/>
  <c r="C106" i="20"/>
  <c r="G106" i="20"/>
  <c r="H106" i="20" s="1"/>
  <c r="I106" i="20" s="1"/>
  <c r="C107" i="20"/>
  <c r="G107" i="20"/>
  <c r="H107" i="20" s="1"/>
  <c r="I107" i="20" s="1"/>
  <c r="C108" i="20"/>
  <c r="G108" i="20"/>
  <c r="H108" i="20" s="1"/>
  <c r="I108" i="20" s="1"/>
  <c r="C109" i="20"/>
  <c r="G109" i="20"/>
  <c r="H109" i="20" s="1"/>
  <c r="I109" i="20" s="1"/>
  <c r="C110" i="20"/>
  <c r="G110" i="20"/>
  <c r="H110" i="20" s="1"/>
  <c r="I110" i="20" s="1"/>
  <c r="C111" i="20"/>
  <c r="G111" i="20"/>
  <c r="H111" i="20" s="1"/>
  <c r="I111" i="20" s="1"/>
  <c r="C112" i="20"/>
  <c r="G112" i="20"/>
  <c r="H112" i="20" s="1"/>
  <c r="I112" i="20" s="1"/>
  <c r="C113" i="20"/>
  <c r="G113" i="20"/>
  <c r="H113" i="20" s="1"/>
  <c r="I113" i="20" s="1"/>
  <c r="C114" i="20"/>
  <c r="G114" i="20"/>
  <c r="H114" i="20" s="1"/>
  <c r="I114" i="20" s="1"/>
  <c r="C115" i="20"/>
  <c r="G115" i="20"/>
  <c r="H115" i="20" s="1"/>
  <c r="I115" i="20" s="1"/>
  <c r="C116" i="20"/>
  <c r="G116" i="20"/>
  <c r="H116" i="20" s="1"/>
  <c r="I116" i="20" s="1"/>
  <c r="C117" i="20"/>
  <c r="G117" i="20"/>
  <c r="H117" i="20" s="1"/>
  <c r="I117" i="20" s="1"/>
  <c r="C118" i="20"/>
  <c r="G118" i="20"/>
  <c r="H118" i="20" s="1"/>
  <c r="I118" i="20" s="1"/>
  <c r="C119" i="20"/>
  <c r="G119" i="20"/>
  <c r="H119" i="20" s="1"/>
  <c r="I119" i="20"/>
  <c r="C120" i="20"/>
  <c r="G120" i="20"/>
  <c r="H120" i="20" s="1"/>
  <c r="I120" i="20" s="1"/>
  <c r="J120" i="20" s="1"/>
  <c r="K120" i="20"/>
  <c r="L120" i="20" s="1"/>
  <c r="C121" i="20"/>
  <c r="G121" i="20"/>
  <c r="H121" i="20" s="1"/>
  <c r="I121" i="20"/>
  <c r="C122" i="20"/>
  <c r="G122" i="20"/>
  <c r="H122" i="20" s="1"/>
  <c r="I122" i="20" s="1"/>
  <c r="J122" i="20" s="1"/>
  <c r="K122" i="20"/>
  <c r="L122" i="20" s="1"/>
  <c r="C123" i="20"/>
  <c r="G123" i="20"/>
  <c r="H123" i="20" s="1"/>
  <c r="I123" i="20"/>
  <c r="Q123" i="20"/>
  <c r="S123" i="20"/>
  <c r="C124" i="20"/>
  <c r="G124" i="20"/>
  <c r="H124" i="20" s="1"/>
  <c r="I124" i="20" s="1"/>
  <c r="J124" i="20" s="1"/>
  <c r="K124" i="20"/>
  <c r="L124" i="20" s="1"/>
  <c r="C125" i="20"/>
  <c r="G125" i="20"/>
  <c r="H125" i="20" s="1"/>
  <c r="I125" i="20" s="1"/>
  <c r="J125" i="20" s="1"/>
  <c r="K125" i="20"/>
  <c r="L125" i="20" s="1"/>
  <c r="C126" i="20"/>
  <c r="G126" i="20"/>
  <c r="H126" i="20" s="1"/>
  <c r="I126" i="20" s="1"/>
  <c r="J126" i="20" s="1"/>
  <c r="C127" i="20"/>
  <c r="G127" i="20"/>
  <c r="H127" i="20" s="1"/>
  <c r="I127" i="20" s="1"/>
  <c r="C128" i="20"/>
  <c r="G128" i="20"/>
  <c r="H128" i="20" s="1"/>
  <c r="I128" i="20" s="1"/>
  <c r="J128" i="20" s="1"/>
  <c r="C129" i="20"/>
  <c r="G129" i="20"/>
  <c r="H129" i="20" s="1"/>
  <c r="I129" i="20" s="1"/>
  <c r="C130" i="20"/>
  <c r="G130" i="20"/>
  <c r="H130" i="20" s="1"/>
  <c r="I130" i="20" s="1"/>
  <c r="C131" i="20"/>
  <c r="G131" i="20"/>
  <c r="H131" i="20" s="1"/>
  <c r="I131" i="20" s="1"/>
  <c r="C132" i="20"/>
  <c r="G132" i="20"/>
  <c r="H132" i="20" s="1"/>
  <c r="I132" i="20" s="1"/>
  <c r="C133" i="20"/>
  <c r="G133" i="20"/>
  <c r="H133" i="20" s="1"/>
  <c r="I133" i="20" s="1"/>
  <c r="C134" i="20"/>
  <c r="G134" i="20"/>
  <c r="H134" i="20" s="1"/>
  <c r="I134" i="20" s="1"/>
  <c r="C135" i="20"/>
  <c r="G135" i="20"/>
  <c r="H135" i="20" s="1"/>
  <c r="I135" i="20" s="1"/>
  <c r="C136" i="20"/>
  <c r="G136" i="20"/>
  <c r="H136" i="20" s="1"/>
  <c r="I136" i="20" s="1"/>
  <c r="C137" i="20"/>
  <c r="G137" i="20"/>
  <c r="H137" i="20" s="1"/>
  <c r="I137" i="20" s="1"/>
  <c r="C138" i="20"/>
  <c r="G138" i="20"/>
  <c r="H138" i="20" s="1"/>
  <c r="I138" i="20" s="1"/>
  <c r="C139" i="20"/>
  <c r="G139" i="20"/>
  <c r="H139" i="20" s="1"/>
  <c r="I139" i="20" s="1"/>
  <c r="C140" i="20"/>
  <c r="G140" i="20"/>
  <c r="H140" i="20" s="1"/>
  <c r="I140" i="20" s="1"/>
  <c r="C141" i="20"/>
  <c r="G141" i="20"/>
  <c r="H141" i="20" s="1"/>
  <c r="I141" i="20" s="1"/>
  <c r="C142" i="20"/>
  <c r="G142" i="20"/>
  <c r="H142" i="20" s="1"/>
  <c r="I142" i="20" s="1"/>
  <c r="C143" i="20"/>
  <c r="G143" i="20"/>
  <c r="H143" i="20" s="1"/>
  <c r="I143" i="20" s="1"/>
  <c r="C144" i="20"/>
  <c r="G144" i="20"/>
  <c r="H144" i="20" s="1"/>
  <c r="I144" i="20" s="1"/>
  <c r="C145" i="20"/>
  <c r="G145" i="20"/>
  <c r="H145" i="20" s="1"/>
  <c r="I145" i="20" s="1"/>
  <c r="C146" i="20"/>
  <c r="G146" i="20"/>
  <c r="H146" i="20" s="1"/>
  <c r="I146" i="20" s="1"/>
  <c r="C147" i="20"/>
  <c r="G147" i="20"/>
  <c r="H147" i="20" s="1"/>
  <c r="I147" i="20" s="1"/>
  <c r="C148" i="20"/>
  <c r="G148" i="20"/>
  <c r="H148" i="20" s="1"/>
  <c r="I148" i="20" s="1"/>
  <c r="C149" i="20"/>
  <c r="G149" i="20"/>
  <c r="H149" i="20" s="1"/>
  <c r="I149" i="20" s="1"/>
  <c r="C150" i="20"/>
  <c r="G150" i="20"/>
  <c r="H150" i="20" s="1"/>
  <c r="I150" i="20" s="1"/>
  <c r="C151" i="20"/>
  <c r="G151" i="20"/>
  <c r="H151" i="20" s="1"/>
  <c r="I151" i="20" s="1"/>
  <c r="C152" i="20"/>
  <c r="G152" i="20"/>
  <c r="H152" i="20" s="1"/>
  <c r="I152" i="20" s="1"/>
  <c r="C153" i="20"/>
  <c r="G153" i="20"/>
  <c r="H153" i="20" s="1"/>
  <c r="I153" i="20" s="1"/>
  <c r="C154" i="20"/>
  <c r="G154" i="20"/>
  <c r="H154" i="20" s="1"/>
  <c r="I154" i="20" s="1"/>
  <c r="C155" i="20"/>
  <c r="G155" i="20"/>
  <c r="H155" i="20" s="1"/>
  <c r="I155" i="20" s="1"/>
  <c r="C156" i="20"/>
  <c r="G156" i="20"/>
  <c r="H156" i="20" s="1"/>
  <c r="I156" i="20" s="1"/>
  <c r="C157" i="20"/>
  <c r="G157" i="20"/>
  <c r="H157" i="20" s="1"/>
  <c r="I157" i="20" s="1"/>
  <c r="C158" i="20"/>
  <c r="G158" i="20"/>
  <c r="H158" i="20" s="1"/>
  <c r="I158" i="20" s="1"/>
  <c r="C159" i="20"/>
  <c r="G159" i="20"/>
  <c r="H159" i="20" s="1"/>
  <c r="I159" i="20" s="1"/>
  <c r="C160" i="20"/>
  <c r="G160" i="20"/>
  <c r="H160" i="20" s="1"/>
  <c r="I160" i="20" s="1"/>
  <c r="C161" i="20"/>
  <c r="G161" i="20"/>
  <c r="H161" i="20" s="1"/>
  <c r="I161" i="20" s="1"/>
  <c r="C162" i="20"/>
  <c r="G162" i="20"/>
  <c r="H162" i="20" s="1"/>
  <c r="I162" i="20" s="1"/>
  <c r="C163" i="20"/>
  <c r="G163" i="20"/>
  <c r="H163" i="20" s="1"/>
  <c r="I163" i="20" s="1"/>
  <c r="C164" i="20"/>
  <c r="G164" i="20"/>
  <c r="H164" i="20" s="1"/>
  <c r="I164" i="20" s="1"/>
  <c r="C165" i="20"/>
  <c r="G165" i="20"/>
  <c r="H165" i="20" s="1"/>
  <c r="I165" i="20"/>
  <c r="J165" i="20" s="1"/>
  <c r="C166" i="20"/>
  <c r="G166" i="20"/>
  <c r="H166" i="20" s="1"/>
  <c r="I166" i="20" s="1"/>
  <c r="C167" i="20"/>
  <c r="G167" i="20"/>
  <c r="H167" i="20" s="1"/>
  <c r="I167" i="20"/>
  <c r="J167" i="20" s="1"/>
  <c r="C168" i="20"/>
  <c r="G168" i="20"/>
  <c r="H168" i="20" s="1"/>
  <c r="I168" i="20" s="1"/>
  <c r="C169" i="20"/>
  <c r="G169" i="20"/>
  <c r="H169" i="20" s="1"/>
  <c r="I169" i="20"/>
  <c r="J169" i="20" s="1"/>
  <c r="C170" i="20"/>
  <c r="G170" i="20"/>
  <c r="H170" i="20" s="1"/>
  <c r="I170" i="20" s="1"/>
  <c r="C171" i="20"/>
  <c r="G171" i="20"/>
  <c r="H171" i="20" s="1"/>
  <c r="I171" i="20"/>
  <c r="J171" i="20" s="1"/>
  <c r="C172" i="20"/>
  <c r="G172" i="20"/>
  <c r="H172" i="20" s="1"/>
  <c r="I172" i="20" s="1"/>
  <c r="C173" i="20"/>
  <c r="G173" i="20"/>
  <c r="H173" i="20" s="1"/>
  <c r="I173" i="20"/>
  <c r="J173" i="20" s="1"/>
  <c r="C174" i="20"/>
  <c r="G174" i="20"/>
  <c r="H174" i="20" s="1"/>
  <c r="I174" i="20" s="1"/>
  <c r="C175" i="20"/>
  <c r="G175" i="20"/>
  <c r="H175" i="20" s="1"/>
  <c r="I175" i="20"/>
  <c r="J175" i="20" s="1"/>
  <c r="C176" i="20"/>
  <c r="G176" i="20"/>
  <c r="H176" i="20" s="1"/>
  <c r="I176" i="20" s="1"/>
  <c r="C177" i="20"/>
  <c r="G177" i="20"/>
  <c r="H177" i="20" s="1"/>
  <c r="I177" i="20"/>
  <c r="J177" i="20" s="1"/>
  <c r="C178" i="20"/>
  <c r="G178" i="20"/>
  <c r="H178" i="20" s="1"/>
  <c r="I178" i="20" s="1"/>
  <c r="C179" i="20"/>
  <c r="G179" i="20"/>
  <c r="H179" i="20" s="1"/>
  <c r="I179" i="20"/>
  <c r="K179" i="20" s="1"/>
  <c r="L179" i="20" s="1"/>
  <c r="C180" i="20"/>
  <c r="G180" i="20"/>
  <c r="H180" i="20" s="1"/>
  <c r="I180" i="20"/>
  <c r="J180" i="20" s="1"/>
  <c r="K180" i="20"/>
  <c r="L180" i="20" s="1"/>
  <c r="C181" i="20"/>
  <c r="G181" i="20"/>
  <c r="H181" i="20" s="1"/>
  <c r="I181" i="20"/>
  <c r="K181" i="20" s="1"/>
  <c r="L181" i="20" s="1"/>
  <c r="C182" i="20"/>
  <c r="G182" i="20"/>
  <c r="H182" i="20"/>
  <c r="I182" i="20" s="1"/>
  <c r="J182" i="20" s="1"/>
  <c r="C183" i="20"/>
  <c r="G183" i="20"/>
  <c r="H183" i="20"/>
  <c r="I183" i="20" s="1"/>
  <c r="J183" i="20" s="1"/>
  <c r="C184" i="20"/>
  <c r="G184" i="20"/>
  <c r="H184" i="20"/>
  <c r="I184" i="20" s="1"/>
  <c r="J184" i="20" s="1"/>
  <c r="C185" i="20"/>
  <c r="G185" i="20"/>
  <c r="H185" i="20"/>
  <c r="I185" i="20" s="1"/>
  <c r="J185" i="20" s="1"/>
  <c r="C186" i="20"/>
  <c r="G186" i="20"/>
  <c r="H186" i="20"/>
  <c r="I186" i="20" s="1"/>
  <c r="J186" i="20" s="1"/>
  <c r="C187" i="20"/>
  <c r="G187" i="20"/>
  <c r="H187" i="20"/>
  <c r="I187" i="20" s="1"/>
  <c r="J187" i="20" s="1"/>
  <c r="C188" i="20"/>
  <c r="G188" i="20"/>
  <c r="H188" i="20"/>
  <c r="I188" i="20" s="1"/>
  <c r="J188" i="20" s="1"/>
  <c r="C189" i="20"/>
  <c r="G189" i="20"/>
  <c r="H189" i="20"/>
  <c r="I189" i="20" s="1"/>
  <c r="J189" i="20" s="1"/>
  <c r="C190" i="20"/>
  <c r="G190" i="20"/>
  <c r="H190" i="20"/>
  <c r="I190" i="20" s="1"/>
  <c r="J190" i="20" s="1"/>
  <c r="C191" i="20"/>
  <c r="G191" i="20"/>
  <c r="H191" i="20"/>
  <c r="I191" i="20" s="1"/>
  <c r="J191" i="20" s="1"/>
  <c r="C192" i="20"/>
  <c r="G192" i="20"/>
  <c r="H192" i="20"/>
  <c r="I192" i="20" s="1"/>
  <c r="J192" i="20" s="1"/>
  <c r="C193" i="20"/>
  <c r="G193" i="20"/>
  <c r="H193" i="20"/>
  <c r="I193" i="20" s="1"/>
  <c r="J193" i="20" s="1"/>
  <c r="C194" i="20"/>
  <c r="G194" i="20"/>
  <c r="H194" i="20"/>
  <c r="I194" i="20" s="1"/>
  <c r="J194" i="20" s="1"/>
  <c r="C195" i="20"/>
  <c r="G195" i="20"/>
  <c r="H195" i="20"/>
  <c r="I195" i="20" s="1"/>
  <c r="J195" i="20" s="1"/>
  <c r="C196" i="20"/>
  <c r="G196" i="20"/>
  <c r="H196" i="20"/>
  <c r="I196" i="20" s="1"/>
  <c r="J196" i="20" s="1"/>
  <c r="C197" i="20"/>
  <c r="G197" i="20"/>
  <c r="H197" i="20"/>
  <c r="I197" i="20" s="1"/>
  <c r="J197" i="20" s="1"/>
  <c r="C198" i="20"/>
  <c r="G198" i="20"/>
  <c r="H198" i="20"/>
  <c r="I198" i="20" s="1"/>
  <c r="J198" i="20" s="1"/>
  <c r="C199" i="20"/>
  <c r="G199" i="20"/>
  <c r="H199" i="20"/>
  <c r="I199" i="20" s="1"/>
  <c r="J199" i="20" s="1"/>
  <c r="C200" i="20"/>
  <c r="G200" i="20"/>
  <c r="H200" i="20"/>
  <c r="I200" i="20" s="1"/>
  <c r="J200" i="20" s="1"/>
  <c r="C201" i="20"/>
  <c r="G201" i="20"/>
  <c r="H201" i="20"/>
  <c r="I201" i="20" s="1"/>
  <c r="J201" i="20" s="1"/>
  <c r="C202" i="20"/>
  <c r="G202" i="20"/>
  <c r="H202" i="20"/>
  <c r="I202" i="20" s="1"/>
  <c r="J202" i="20" s="1"/>
  <c r="C203" i="20"/>
  <c r="G203" i="20"/>
  <c r="H203" i="20"/>
  <c r="I203" i="20" s="1"/>
  <c r="J203" i="20" s="1"/>
  <c r="C204" i="20"/>
  <c r="G204" i="20"/>
  <c r="H204" i="20"/>
  <c r="I204" i="20" s="1"/>
  <c r="J204" i="20" s="1"/>
  <c r="C205" i="20"/>
  <c r="G205" i="20"/>
  <c r="H205" i="20"/>
  <c r="I205" i="20" s="1"/>
  <c r="J205" i="20" s="1"/>
  <c r="C206" i="20"/>
  <c r="G206" i="20"/>
  <c r="H206" i="20"/>
  <c r="I206" i="20" s="1"/>
  <c r="J206" i="20" s="1"/>
  <c r="C207" i="20"/>
  <c r="G207" i="20"/>
  <c r="H207" i="20"/>
  <c r="I207" i="20" s="1"/>
  <c r="J207" i="20" s="1"/>
  <c r="C208" i="20"/>
  <c r="G208" i="20"/>
  <c r="H208" i="20"/>
  <c r="I208" i="20" s="1"/>
  <c r="J208" i="20" s="1"/>
  <c r="C209" i="20"/>
  <c r="G209" i="20"/>
  <c r="H209" i="20"/>
  <c r="I209" i="20" s="1"/>
  <c r="J209" i="20" s="1"/>
  <c r="C210" i="20"/>
  <c r="G210" i="20"/>
  <c r="H210" i="20"/>
  <c r="I210" i="20" s="1"/>
  <c r="J210" i="20" s="1"/>
  <c r="C211" i="20"/>
  <c r="G211" i="20"/>
  <c r="H211" i="20"/>
  <c r="I211" i="20" s="1"/>
  <c r="J211" i="20" s="1"/>
  <c r="C212" i="20"/>
  <c r="G212" i="20"/>
  <c r="H212" i="20"/>
  <c r="I212" i="20" s="1"/>
  <c r="J212" i="20" s="1"/>
  <c r="C213" i="20"/>
  <c r="G213" i="20"/>
  <c r="H213" i="20"/>
  <c r="I213" i="20" s="1"/>
  <c r="J213" i="20" s="1"/>
  <c r="C214" i="20"/>
  <c r="G214" i="20"/>
  <c r="H214" i="20"/>
  <c r="I214" i="20" s="1"/>
  <c r="J214" i="20" s="1"/>
  <c r="C215" i="20"/>
  <c r="G215" i="20"/>
  <c r="H215" i="20"/>
  <c r="I215" i="20" s="1"/>
  <c r="J215" i="20" s="1"/>
  <c r="C216" i="20"/>
  <c r="G216" i="20"/>
  <c r="H216" i="20"/>
  <c r="I216" i="20" s="1"/>
  <c r="J216" i="20" s="1"/>
  <c r="C217" i="20"/>
  <c r="G217" i="20"/>
  <c r="H217" i="20"/>
  <c r="I217" i="20" s="1"/>
  <c r="J217" i="20" s="1"/>
  <c r="C218" i="20"/>
  <c r="G218" i="20"/>
  <c r="H218" i="20"/>
  <c r="I218" i="20" s="1"/>
  <c r="J218" i="20" s="1"/>
  <c r="C219" i="20"/>
  <c r="G219" i="20"/>
  <c r="H219" i="20"/>
  <c r="I219" i="20" s="1"/>
  <c r="J219" i="20" s="1"/>
  <c r="C220" i="20"/>
  <c r="G220" i="20"/>
  <c r="H220" i="20"/>
  <c r="I220" i="20" s="1"/>
  <c r="J220" i="20" s="1"/>
  <c r="C221" i="20"/>
  <c r="G221" i="20"/>
  <c r="H221" i="20"/>
  <c r="I221" i="20" s="1"/>
  <c r="J221" i="20" s="1"/>
  <c r="C222" i="20"/>
  <c r="G222" i="20"/>
  <c r="H222" i="20"/>
  <c r="I222" i="20" s="1"/>
  <c r="J222" i="20" s="1"/>
  <c r="C223" i="20"/>
  <c r="G223" i="20"/>
  <c r="H223" i="20"/>
  <c r="I223" i="20" s="1"/>
  <c r="J223" i="20" s="1"/>
  <c r="C224" i="20"/>
  <c r="G224" i="20"/>
  <c r="H224" i="20"/>
  <c r="I224" i="20" s="1"/>
  <c r="J224" i="20" s="1"/>
  <c r="C225" i="20"/>
  <c r="G225" i="20"/>
  <c r="H225" i="20"/>
  <c r="I225" i="20" s="1"/>
  <c r="J225" i="20" s="1"/>
  <c r="C226" i="20"/>
  <c r="G226" i="20"/>
  <c r="H226" i="20"/>
  <c r="I226" i="20" s="1"/>
  <c r="J226" i="20" s="1"/>
  <c r="C227" i="20"/>
  <c r="G227" i="20"/>
  <c r="H227" i="20"/>
  <c r="I227" i="20" s="1"/>
  <c r="J227" i="20" s="1"/>
  <c r="C228" i="20"/>
  <c r="G228" i="20"/>
  <c r="H228" i="20"/>
  <c r="I228" i="20" s="1"/>
  <c r="J228" i="20"/>
  <c r="C229" i="20"/>
  <c r="G229" i="20"/>
  <c r="H229" i="20"/>
  <c r="I229" i="20" s="1"/>
  <c r="J229" i="20" s="1"/>
  <c r="C230" i="20"/>
  <c r="G230" i="20"/>
  <c r="H230" i="20"/>
  <c r="I230" i="20" s="1"/>
  <c r="J230" i="20"/>
  <c r="C231" i="20"/>
  <c r="G231" i="20"/>
  <c r="H231" i="20"/>
  <c r="I231" i="20" s="1"/>
  <c r="J231" i="20" s="1"/>
  <c r="C232" i="20"/>
  <c r="G232" i="20"/>
  <c r="H232" i="20"/>
  <c r="I232" i="20" s="1"/>
  <c r="J232" i="20"/>
  <c r="C233" i="20"/>
  <c r="G233" i="20"/>
  <c r="H233" i="20"/>
  <c r="I233" i="20" s="1"/>
  <c r="J233" i="20" s="1"/>
  <c r="C234" i="20"/>
  <c r="G234" i="20"/>
  <c r="H234" i="20"/>
  <c r="I234" i="20" s="1"/>
  <c r="J234" i="20"/>
  <c r="C235" i="20"/>
  <c r="G235" i="20"/>
  <c r="H235" i="20"/>
  <c r="I235" i="20" s="1"/>
  <c r="J235" i="20" s="1"/>
  <c r="C236" i="20"/>
  <c r="G236" i="20"/>
  <c r="H236" i="20"/>
  <c r="I236" i="20" s="1"/>
  <c r="J236" i="20"/>
  <c r="C237" i="20"/>
  <c r="G237" i="20"/>
  <c r="H237" i="20"/>
  <c r="I237" i="20" s="1"/>
  <c r="J237" i="20" s="1"/>
  <c r="C238" i="20"/>
  <c r="G238" i="20"/>
  <c r="H238" i="20"/>
  <c r="I238" i="20" s="1"/>
  <c r="J238" i="20"/>
  <c r="C239" i="20"/>
  <c r="G239" i="20"/>
  <c r="H239" i="20"/>
  <c r="I239" i="20" s="1"/>
  <c r="J239" i="20" s="1"/>
  <c r="C240" i="20"/>
  <c r="G240" i="20"/>
  <c r="H240" i="20"/>
  <c r="I240" i="20" s="1"/>
  <c r="J240" i="20"/>
  <c r="G3" i="19"/>
  <c r="H3" i="19"/>
  <c r="I3" i="19" s="1"/>
  <c r="Z2" i="19" s="1"/>
  <c r="J3" i="19"/>
  <c r="S3" i="19"/>
  <c r="C4" i="19"/>
  <c r="G4" i="19"/>
  <c r="H4" i="19" s="1"/>
  <c r="I4" i="19" s="1"/>
  <c r="J4" i="19" s="1"/>
  <c r="K4" i="19"/>
  <c r="L4" i="19" s="1"/>
  <c r="S4" i="19"/>
  <c r="C5" i="19"/>
  <c r="K5" i="19" s="1"/>
  <c r="L5" i="19" s="1"/>
  <c r="G5" i="19"/>
  <c r="H5" i="19"/>
  <c r="I5" i="19" s="1"/>
  <c r="J5" i="19" s="1"/>
  <c r="S5" i="19"/>
  <c r="C6" i="19"/>
  <c r="G6" i="19"/>
  <c r="H6" i="19" s="1"/>
  <c r="I6" i="19" s="1"/>
  <c r="S6" i="19"/>
  <c r="X6" i="19"/>
  <c r="C7" i="19"/>
  <c r="G7" i="19"/>
  <c r="H7" i="19"/>
  <c r="I7" i="19" s="1"/>
  <c r="J7" i="19"/>
  <c r="S7" i="19"/>
  <c r="X7" i="19"/>
  <c r="C8" i="19"/>
  <c r="G8" i="19"/>
  <c r="H8" i="19" s="1"/>
  <c r="I8" i="19"/>
  <c r="S8" i="19"/>
  <c r="X8" i="19"/>
  <c r="C9" i="19"/>
  <c r="G9" i="19"/>
  <c r="H9" i="19"/>
  <c r="I9" i="19" s="1"/>
  <c r="J9" i="19" s="1"/>
  <c r="X9" i="19"/>
  <c r="C10" i="19"/>
  <c r="G10" i="19"/>
  <c r="H10" i="19" s="1"/>
  <c r="I10" i="19"/>
  <c r="J10" i="19" s="1"/>
  <c r="C11" i="19"/>
  <c r="K11" i="19" s="1"/>
  <c r="L11" i="19" s="1"/>
  <c r="G11" i="19"/>
  <c r="H11" i="19"/>
  <c r="I11" i="19" s="1"/>
  <c r="J11" i="19" s="1"/>
  <c r="S11" i="19"/>
  <c r="C12" i="19"/>
  <c r="G12" i="19"/>
  <c r="H12" i="19" s="1"/>
  <c r="I12" i="19" s="1"/>
  <c r="S12" i="19"/>
  <c r="C13" i="19"/>
  <c r="G13" i="19"/>
  <c r="H13" i="19" s="1"/>
  <c r="I13" i="19" s="1"/>
  <c r="S13" i="19"/>
  <c r="C14" i="19"/>
  <c r="G14" i="19"/>
  <c r="H14" i="19" s="1"/>
  <c r="I14" i="19"/>
  <c r="S14" i="19"/>
  <c r="C15" i="19"/>
  <c r="G15" i="19"/>
  <c r="H15" i="19" s="1"/>
  <c r="I15" i="19" s="1"/>
  <c r="K15" i="19" s="1"/>
  <c r="L15" i="19" s="1"/>
  <c r="J15" i="19"/>
  <c r="S15" i="19"/>
  <c r="C16" i="19"/>
  <c r="G16" i="19"/>
  <c r="H16" i="19" s="1"/>
  <c r="I16" i="19"/>
  <c r="S16" i="19"/>
  <c r="X16" i="19"/>
  <c r="C17" i="19"/>
  <c r="G17" i="19"/>
  <c r="H17" i="19" s="1"/>
  <c r="I17" i="19" s="1"/>
  <c r="S17" i="19"/>
  <c r="X17" i="19"/>
  <c r="C18" i="19"/>
  <c r="G18" i="19"/>
  <c r="H18" i="19" s="1"/>
  <c r="I18" i="19"/>
  <c r="S18" i="19"/>
  <c r="X18" i="19"/>
  <c r="X19" i="19" s="1"/>
  <c r="C19" i="19"/>
  <c r="G19" i="19"/>
  <c r="H19" i="19" s="1"/>
  <c r="I19" i="19" s="1"/>
  <c r="K19" i="19" s="1"/>
  <c r="L19" i="19" s="1"/>
  <c r="J19" i="19"/>
  <c r="S19" i="19"/>
  <c r="C20" i="19"/>
  <c r="G20" i="19"/>
  <c r="H20" i="19" s="1"/>
  <c r="I20" i="19"/>
  <c r="S20" i="19"/>
  <c r="C21" i="19"/>
  <c r="G21" i="19"/>
  <c r="H21" i="19" s="1"/>
  <c r="I21" i="19" s="1"/>
  <c r="S21" i="19"/>
  <c r="C22" i="19"/>
  <c r="K22" i="19" s="1"/>
  <c r="L22" i="19" s="1"/>
  <c r="G22" i="19"/>
  <c r="H22" i="19"/>
  <c r="I22" i="19" s="1"/>
  <c r="J22" i="19" s="1"/>
  <c r="S22" i="19"/>
  <c r="C23" i="19"/>
  <c r="G23" i="19"/>
  <c r="H23" i="19" s="1"/>
  <c r="I23" i="19" s="1"/>
  <c r="J23" i="19" s="1"/>
  <c r="K23" i="19"/>
  <c r="L23" i="19" s="1"/>
  <c r="S23" i="19"/>
  <c r="C24" i="19"/>
  <c r="K24" i="19" s="1"/>
  <c r="L24" i="19" s="1"/>
  <c r="G24" i="19"/>
  <c r="H24" i="19"/>
  <c r="I24" i="19" s="1"/>
  <c r="J24" i="19"/>
  <c r="S24" i="19"/>
  <c r="C25" i="19"/>
  <c r="G25" i="19"/>
  <c r="H25" i="19" s="1"/>
  <c r="I25" i="19"/>
  <c r="S25" i="19"/>
  <c r="C26" i="19"/>
  <c r="G26" i="19"/>
  <c r="H26" i="19"/>
  <c r="I26" i="19" s="1"/>
  <c r="J26" i="19" s="1"/>
  <c r="S26" i="19"/>
  <c r="C27" i="19"/>
  <c r="G27" i="19"/>
  <c r="H27" i="19" s="1"/>
  <c r="I27" i="19" s="1"/>
  <c r="S27" i="19"/>
  <c r="C28" i="19"/>
  <c r="K28" i="19" s="1"/>
  <c r="L28" i="19" s="1"/>
  <c r="G28" i="19"/>
  <c r="H28" i="19"/>
  <c r="I28" i="19" s="1"/>
  <c r="J28" i="19"/>
  <c r="S28" i="19"/>
  <c r="T28" i="19"/>
  <c r="C29" i="19"/>
  <c r="G29" i="19"/>
  <c r="H29" i="19" s="1"/>
  <c r="I29" i="19"/>
  <c r="S29" i="19"/>
  <c r="C30" i="19"/>
  <c r="G30" i="19"/>
  <c r="H30" i="19"/>
  <c r="I30" i="19" s="1"/>
  <c r="J30" i="19" s="1"/>
  <c r="S30" i="19"/>
  <c r="C31" i="19"/>
  <c r="G31" i="19"/>
  <c r="H31" i="19" s="1"/>
  <c r="I31" i="19" s="1"/>
  <c r="J31" i="19" s="1"/>
  <c r="K31" i="19"/>
  <c r="L31" i="19" s="1"/>
  <c r="S31" i="19"/>
  <c r="C32" i="19"/>
  <c r="G32" i="19"/>
  <c r="H32" i="19"/>
  <c r="I32" i="19" s="1"/>
  <c r="J32" i="19" s="1"/>
  <c r="S32" i="19"/>
  <c r="C33" i="19"/>
  <c r="G33" i="19"/>
  <c r="H33" i="19" s="1"/>
  <c r="I33" i="19"/>
  <c r="S33" i="19"/>
  <c r="C34" i="19"/>
  <c r="K34" i="19" s="1"/>
  <c r="L34" i="19" s="1"/>
  <c r="G34" i="19"/>
  <c r="H34" i="19"/>
  <c r="I34" i="19" s="1"/>
  <c r="J34" i="19" s="1"/>
  <c r="S34" i="19"/>
  <c r="C35" i="19"/>
  <c r="G35" i="19"/>
  <c r="H35" i="19" s="1"/>
  <c r="I35" i="19" s="1"/>
  <c r="J35" i="19" s="1"/>
  <c r="K35" i="19"/>
  <c r="L35" i="19" s="1"/>
  <c r="S35" i="19"/>
  <c r="C36" i="19"/>
  <c r="G36" i="19"/>
  <c r="H36" i="19"/>
  <c r="I36" i="19" s="1"/>
  <c r="J36" i="19"/>
  <c r="S36" i="19"/>
  <c r="C37" i="19"/>
  <c r="G37" i="19"/>
  <c r="H37" i="19" s="1"/>
  <c r="I37" i="19" s="1"/>
  <c r="S37" i="19"/>
  <c r="C38" i="19"/>
  <c r="K38" i="19" s="1"/>
  <c r="L38" i="19" s="1"/>
  <c r="G38" i="19"/>
  <c r="H38" i="19"/>
  <c r="I38" i="19" s="1"/>
  <c r="J38" i="19" s="1"/>
  <c r="S38" i="19"/>
  <c r="C39" i="19"/>
  <c r="G39" i="19"/>
  <c r="H39" i="19" s="1"/>
  <c r="I39" i="19" s="1"/>
  <c r="J39" i="19" s="1"/>
  <c r="K39" i="19"/>
  <c r="L39" i="19" s="1"/>
  <c r="S39" i="19"/>
  <c r="C40" i="19"/>
  <c r="K40" i="19" s="1"/>
  <c r="L40" i="19" s="1"/>
  <c r="G40" i="19"/>
  <c r="H40" i="19"/>
  <c r="I40" i="19" s="1"/>
  <c r="J40" i="19"/>
  <c r="S40" i="19"/>
  <c r="C41" i="19"/>
  <c r="G41" i="19"/>
  <c r="H41" i="19" s="1"/>
  <c r="I41" i="19"/>
  <c r="S41" i="19"/>
  <c r="C42" i="19"/>
  <c r="G42" i="19"/>
  <c r="H42" i="19"/>
  <c r="I42" i="19" s="1"/>
  <c r="J42" i="19" s="1"/>
  <c r="S42" i="19"/>
  <c r="C43" i="19"/>
  <c r="G43" i="19"/>
  <c r="H43" i="19" s="1"/>
  <c r="I43" i="19" s="1"/>
  <c r="S43" i="19"/>
  <c r="C44" i="19"/>
  <c r="K44" i="19" s="1"/>
  <c r="L44" i="19" s="1"/>
  <c r="G44" i="19"/>
  <c r="H44" i="19"/>
  <c r="I44" i="19" s="1"/>
  <c r="J44" i="19"/>
  <c r="S44" i="19"/>
  <c r="T44" i="19"/>
  <c r="C45" i="19"/>
  <c r="G45" i="19"/>
  <c r="H45" i="19" s="1"/>
  <c r="I45" i="19" s="1"/>
  <c r="S45" i="19"/>
  <c r="C46" i="19"/>
  <c r="G46" i="19"/>
  <c r="H46" i="19"/>
  <c r="I46" i="19" s="1"/>
  <c r="J46" i="19" s="1"/>
  <c r="S46" i="19"/>
  <c r="C47" i="19"/>
  <c r="G47" i="19"/>
  <c r="H47" i="19" s="1"/>
  <c r="I47" i="19" s="1"/>
  <c r="J47" i="19" s="1"/>
  <c r="K47" i="19"/>
  <c r="L47" i="19" s="1"/>
  <c r="S47" i="19"/>
  <c r="C48" i="19"/>
  <c r="G48" i="19"/>
  <c r="H48" i="19"/>
  <c r="I48" i="19" s="1"/>
  <c r="J48" i="19" s="1"/>
  <c r="S48" i="19"/>
  <c r="C49" i="19"/>
  <c r="G49" i="19"/>
  <c r="H49" i="19" s="1"/>
  <c r="I49" i="19"/>
  <c r="S49" i="19"/>
  <c r="C50" i="19"/>
  <c r="K50" i="19" s="1"/>
  <c r="L50" i="19" s="1"/>
  <c r="G50" i="19"/>
  <c r="H50" i="19"/>
  <c r="I50" i="19" s="1"/>
  <c r="J50" i="19" s="1"/>
  <c r="S50" i="19"/>
  <c r="C51" i="19"/>
  <c r="G51" i="19"/>
  <c r="H51" i="19" s="1"/>
  <c r="I51" i="19" s="1"/>
  <c r="J51" i="19" s="1"/>
  <c r="S51" i="19"/>
  <c r="C52" i="19"/>
  <c r="G52" i="19"/>
  <c r="H52" i="19"/>
  <c r="I52" i="19" s="1"/>
  <c r="J52" i="19"/>
  <c r="S52" i="19"/>
  <c r="C53" i="19"/>
  <c r="G53" i="19"/>
  <c r="H53" i="19" s="1"/>
  <c r="I53" i="19" s="1"/>
  <c r="S53" i="19"/>
  <c r="C54" i="19"/>
  <c r="K54" i="19" s="1"/>
  <c r="G54" i="19"/>
  <c r="H54" i="19"/>
  <c r="I54" i="19" s="1"/>
  <c r="J54" i="19" s="1"/>
  <c r="L54" i="19"/>
  <c r="S54" i="19"/>
  <c r="C55" i="19"/>
  <c r="G55" i="19"/>
  <c r="H55" i="19" s="1"/>
  <c r="I55" i="19" s="1"/>
  <c r="J55" i="19" s="1"/>
  <c r="K55" i="19"/>
  <c r="L55" i="19" s="1"/>
  <c r="S55" i="19"/>
  <c r="C56" i="19"/>
  <c r="K56" i="19" s="1"/>
  <c r="L56" i="19" s="1"/>
  <c r="G56" i="19"/>
  <c r="H56" i="19"/>
  <c r="I56" i="19" s="1"/>
  <c r="J56" i="19" s="1"/>
  <c r="S56" i="19"/>
  <c r="C57" i="19"/>
  <c r="G57" i="19"/>
  <c r="H57" i="19" s="1"/>
  <c r="I57" i="19"/>
  <c r="S57" i="19"/>
  <c r="C58" i="19"/>
  <c r="G58" i="19"/>
  <c r="H58" i="19"/>
  <c r="I58" i="19" s="1"/>
  <c r="J58" i="19" s="1"/>
  <c r="S58" i="19"/>
  <c r="C59" i="19"/>
  <c r="G59" i="19"/>
  <c r="H59" i="19" s="1"/>
  <c r="I59" i="19" s="1"/>
  <c r="S59" i="19"/>
  <c r="C60" i="19"/>
  <c r="K60" i="19" s="1"/>
  <c r="L60" i="19" s="1"/>
  <c r="G60" i="19"/>
  <c r="H60" i="19"/>
  <c r="I60" i="19" s="1"/>
  <c r="J60" i="19"/>
  <c r="S60" i="19"/>
  <c r="C61" i="19"/>
  <c r="G61" i="19"/>
  <c r="H61" i="19" s="1"/>
  <c r="I61" i="19" s="1"/>
  <c r="S61" i="19"/>
  <c r="C62" i="19"/>
  <c r="G62" i="19"/>
  <c r="H62" i="19"/>
  <c r="I62" i="19" s="1"/>
  <c r="J62" i="19" s="1"/>
  <c r="S62" i="19"/>
  <c r="C63" i="19"/>
  <c r="G63" i="19"/>
  <c r="H63" i="19" s="1"/>
  <c r="I63" i="19" s="1"/>
  <c r="J63" i="19" s="1"/>
  <c r="K63" i="19"/>
  <c r="L63" i="19" s="1"/>
  <c r="S63" i="19"/>
  <c r="C64" i="19"/>
  <c r="G64" i="19"/>
  <c r="H64" i="19"/>
  <c r="I64" i="19" s="1"/>
  <c r="J64" i="19" s="1"/>
  <c r="S64" i="19"/>
  <c r="C65" i="19"/>
  <c r="G65" i="19"/>
  <c r="H65" i="19" s="1"/>
  <c r="I65" i="19"/>
  <c r="S65" i="19"/>
  <c r="C66" i="19"/>
  <c r="K66" i="19" s="1"/>
  <c r="L66" i="19" s="1"/>
  <c r="G66" i="19"/>
  <c r="H66" i="19"/>
  <c r="I66" i="19" s="1"/>
  <c r="J66" i="19" s="1"/>
  <c r="S66" i="19"/>
  <c r="C67" i="19"/>
  <c r="G67" i="19"/>
  <c r="H67" i="19" s="1"/>
  <c r="I67" i="19" s="1"/>
  <c r="J67" i="19" s="1"/>
  <c r="S67" i="19"/>
  <c r="C68" i="19"/>
  <c r="G68" i="19"/>
  <c r="H68" i="19"/>
  <c r="I68" i="19" s="1"/>
  <c r="J68" i="19"/>
  <c r="S68" i="19"/>
  <c r="C69" i="19"/>
  <c r="G69" i="19"/>
  <c r="H69" i="19" s="1"/>
  <c r="I69" i="19" s="1"/>
  <c r="S69" i="19"/>
  <c r="C70" i="19"/>
  <c r="K70" i="19" s="1"/>
  <c r="G70" i="19"/>
  <c r="H70" i="19"/>
  <c r="I70" i="19" s="1"/>
  <c r="J70" i="19" s="1"/>
  <c r="L70" i="19"/>
  <c r="S70" i="19"/>
  <c r="C71" i="19"/>
  <c r="G71" i="19"/>
  <c r="H71" i="19" s="1"/>
  <c r="I71" i="19" s="1"/>
  <c r="J71" i="19" s="1"/>
  <c r="K71" i="19"/>
  <c r="L71" i="19" s="1"/>
  <c r="S71" i="19"/>
  <c r="C72" i="19"/>
  <c r="K72" i="19" s="1"/>
  <c r="L72" i="19" s="1"/>
  <c r="G72" i="19"/>
  <c r="H72" i="19"/>
  <c r="I72" i="19" s="1"/>
  <c r="J72" i="19" s="1"/>
  <c r="S72" i="19"/>
  <c r="C73" i="19"/>
  <c r="G73" i="19"/>
  <c r="H73" i="19" s="1"/>
  <c r="I73" i="19"/>
  <c r="S73" i="19"/>
  <c r="C74" i="19"/>
  <c r="G74" i="19"/>
  <c r="H74" i="19"/>
  <c r="I74" i="19" s="1"/>
  <c r="J74" i="19" s="1"/>
  <c r="S74" i="19"/>
  <c r="C75" i="19"/>
  <c r="G75" i="19"/>
  <c r="H75" i="19" s="1"/>
  <c r="I75" i="19" s="1"/>
  <c r="S75" i="19"/>
  <c r="C76" i="19"/>
  <c r="K76" i="19" s="1"/>
  <c r="L76" i="19" s="1"/>
  <c r="G76" i="19"/>
  <c r="H76" i="19"/>
  <c r="I76" i="19" s="1"/>
  <c r="J76" i="19"/>
  <c r="S76" i="19"/>
  <c r="C77" i="19"/>
  <c r="G77" i="19"/>
  <c r="H77" i="19" s="1"/>
  <c r="I77" i="19" s="1"/>
  <c r="S77" i="19"/>
  <c r="C78" i="19"/>
  <c r="G78" i="19"/>
  <c r="H78" i="19"/>
  <c r="I78" i="19" s="1"/>
  <c r="J78" i="19" s="1"/>
  <c r="S78" i="19"/>
  <c r="C79" i="19"/>
  <c r="G79" i="19"/>
  <c r="H79" i="19" s="1"/>
  <c r="I79" i="19" s="1"/>
  <c r="J79" i="19" s="1"/>
  <c r="K79" i="19"/>
  <c r="L79" i="19" s="1"/>
  <c r="S79" i="19"/>
  <c r="C80" i="19"/>
  <c r="G80" i="19"/>
  <c r="H80" i="19"/>
  <c r="I80" i="19" s="1"/>
  <c r="J80" i="19" s="1"/>
  <c r="S80" i="19"/>
  <c r="C81" i="19"/>
  <c r="G81" i="19"/>
  <c r="H81" i="19" s="1"/>
  <c r="I81" i="19"/>
  <c r="S81" i="19"/>
  <c r="C82" i="19"/>
  <c r="K82" i="19" s="1"/>
  <c r="L82" i="19" s="1"/>
  <c r="G82" i="19"/>
  <c r="H82" i="19"/>
  <c r="I82" i="19" s="1"/>
  <c r="J82" i="19" s="1"/>
  <c r="S82" i="19"/>
  <c r="C83" i="19"/>
  <c r="G83" i="19"/>
  <c r="H83" i="19" s="1"/>
  <c r="I83" i="19" s="1"/>
  <c r="J83" i="19" s="1"/>
  <c r="S83" i="19"/>
  <c r="C84" i="19"/>
  <c r="G84" i="19"/>
  <c r="H84" i="19"/>
  <c r="I84" i="19" s="1"/>
  <c r="J84" i="19"/>
  <c r="S84" i="19"/>
  <c r="C85" i="19"/>
  <c r="G85" i="19"/>
  <c r="H85" i="19" s="1"/>
  <c r="I85" i="19" s="1"/>
  <c r="S85" i="19"/>
  <c r="C86" i="19"/>
  <c r="K86" i="19" s="1"/>
  <c r="G86" i="19"/>
  <c r="H86" i="19"/>
  <c r="I86" i="19" s="1"/>
  <c r="J86" i="19" s="1"/>
  <c r="L86" i="19"/>
  <c r="S86" i="19"/>
  <c r="C87" i="19"/>
  <c r="G87" i="19"/>
  <c r="H87" i="19" s="1"/>
  <c r="I87" i="19" s="1"/>
  <c r="J87" i="19" s="1"/>
  <c r="K87" i="19"/>
  <c r="L87" i="19" s="1"/>
  <c r="S87" i="19"/>
  <c r="C88" i="19"/>
  <c r="K88" i="19" s="1"/>
  <c r="L88" i="19" s="1"/>
  <c r="G88" i="19"/>
  <c r="H88" i="19"/>
  <c r="I88" i="19" s="1"/>
  <c r="J88" i="19" s="1"/>
  <c r="S88" i="19"/>
  <c r="C89" i="19"/>
  <c r="G89" i="19"/>
  <c r="H89" i="19" s="1"/>
  <c r="I89" i="19"/>
  <c r="S89" i="19"/>
  <c r="C90" i="19"/>
  <c r="G90" i="19"/>
  <c r="H90" i="19"/>
  <c r="I90" i="19" s="1"/>
  <c r="J90" i="19" s="1"/>
  <c r="S90" i="19"/>
  <c r="C91" i="19"/>
  <c r="G91" i="19"/>
  <c r="H91" i="19" s="1"/>
  <c r="I91" i="19" s="1"/>
  <c r="S91" i="19"/>
  <c r="C92" i="19"/>
  <c r="K92" i="19" s="1"/>
  <c r="L92" i="19" s="1"/>
  <c r="G92" i="19"/>
  <c r="H92" i="19"/>
  <c r="I92" i="19" s="1"/>
  <c r="J92" i="19"/>
  <c r="S92" i="19"/>
  <c r="C93" i="19"/>
  <c r="G93" i="19"/>
  <c r="H93" i="19" s="1"/>
  <c r="I93" i="19" s="1"/>
  <c r="S93" i="19"/>
  <c r="C94" i="19"/>
  <c r="G94" i="19"/>
  <c r="H94" i="19"/>
  <c r="I94" i="19" s="1"/>
  <c r="J94" i="19" s="1"/>
  <c r="S94" i="19"/>
  <c r="C95" i="19"/>
  <c r="G95" i="19"/>
  <c r="H95" i="19" s="1"/>
  <c r="I95" i="19" s="1"/>
  <c r="J95" i="19" s="1"/>
  <c r="K95" i="19"/>
  <c r="L95" i="19" s="1"/>
  <c r="S95" i="19"/>
  <c r="C96" i="19"/>
  <c r="G96" i="19"/>
  <c r="H96" i="19"/>
  <c r="I96" i="19" s="1"/>
  <c r="J96" i="19" s="1"/>
  <c r="S96" i="19"/>
  <c r="C97" i="19"/>
  <c r="G97" i="19"/>
  <c r="H97" i="19" s="1"/>
  <c r="I97" i="19"/>
  <c r="S97" i="19"/>
  <c r="C98" i="19"/>
  <c r="K98" i="19" s="1"/>
  <c r="L98" i="19" s="1"/>
  <c r="G98" i="19"/>
  <c r="H98" i="19"/>
  <c r="I98" i="19" s="1"/>
  <c r="J98" i="19" s="1"/>
  <c r="S98" i="19"/>
  <c r="C99" i="19"/>
  <c r="G99" i="19"/>
  <c r="H99" i="19" s="1"/>
  <c r="I99" i="19" s="1"/>
  <c r="J99" i="19" s="1"/>
  <c r="S99" i="19"/>
  <c r="C100" i="19"/>
  <c r="G100" i="19"/>
  <c r="H100" i="19"/>
  <c r="I100" i="19" s="1"/>
  <c r="J100" i="19"/>
  <c r="S100" i="19"/>
  <c r="C101" i="19"/>
  <c r="G101" i="19"/>
  <c r="H101" i="19" s="1"/>
  <c r="I101" i="19" s="1"/>
  <c r="S101" i="19"/>
  <c r="C102" i="19"/>
  <c r="K102" i="19" s="1"/>
  <c r="G102" i="19"/>
  <c r="H102" i="19"/>
  <c r="I102" i="19" s="1"/>
  <c r="J102" i="19" s="1"/>
  <c r="L102" i="19"/>
  <c r="S102" i="19"/>
  <c r="C103" i="19"/>
  <c r="G103" i="19"/>
  <c r="H103" i="19" s="1"/>
  <c r="I103" i="19" s="1"/>
  <c r="J103" i="19" s="1"/>
  <c r="K103" i="19"/>
  <c r="L103" i="19" s="1"/>
  <c r="S103" i="19"/>
  <c r="C104" i="19"/>
  <c r="K104" i="19" s="1"/>
  <c r="L104" i="19" s="1"/>
  <c r="G104" i="19"/>
  <c r="H104" i="19"/>
  <c r="I104" i="19" s="1"/>
  <c r="J104" i="19" s="1"/>
  <c r="S104" i="19"/>
  <c r="C105" i="19"/>
  <c r="G105" i="19"/>
  <c r="H105" i="19" s="1"/>
  <c r="I105" i="19"/>
  <c r="S105" i="19"/>
  <c r="C106" i="19"/>
  <c r="G106" i="19"/>
  <c r="H106" i="19"/>
  <c r="I106" i="19" s="1"/>
  <c r="J106" i="19" s="1"/>
  <c r="S106" i="19"/>
  <c r="C107" i="19"/>
  <c r="G107" i="19"/>
  <c r="H107" i="19" s="1"/>
  <c r="I107" i="19" s="1"/>
  <c r="S107" i="19"/>
  <c r="C108" i="19"/>
  <c r="G108" i="19"/>
  <c r="H108" i="19"/>
  <c r="I108" i="19" s="1"/>
  <c r="J108" i="19"/>
  <c r="S108" i="19"/>
  <c r="T108" i="19"/>
  <c r="C109" i="19"/>
  <c r="G109" i="19"/>
  <c r="H109" i="19" s="1"/>
  <c r="I109" i="19" s="1"/>
  <c r="S109" i="19"/>
  <c r="C110" i="19"/>
  <c r="G110" i="19"/>
  <c r="H110" i="19"/>
  <c r="I110" i="19" s="1"/>
  <c r="J110" i="19" s="1"/>
  <c r="S110" i="19"/>
  <c r="C111" i="19"/>
  <c r="G111" i="19"/>
  <c r="H111" i="19" s="1"/>
  <c r="I111" i="19" s="1"/>
  <c r="J111" i="19" s="1"/>
  <c r="K111" i="19"/>
  <c r="L111" i="19" s="1"/>
  <c r="S111" i="19"/>
  <c r="C112" i="19"/>
  <c r="G112" i="19"/>
  <c r="H112" i="19"/>
  <c r="I112" i="19" s="1"/>
  <c r="J112" i="19" s="1"/>
  <c r="S112" i="19"/>
  <c r="C113" i="19"/>
  <c r="G113" i="19"/>
  <c r="H113" i="19" s="1"/>
  <c r="I113" i="19"/>
  <c r="S113" i="19"/>
  <c r="C114" i="19"/>
  <c r="K114" i="19" s="1"/>
  <c r="L114" i="19" s="1"/>
  <c r="G114" i="19"/>
  <c r="H114" i="19"/>
  <c r="I114" i="19" s="1"/>
  <c r="J114" i="19" s="1"/>
  <c r="S114" i="19"/>
  <c r="C115" i="19"/>
  <c r="G115" i="19"/>
  <c r="H115" i="19" s="1"/>
  <c r="I115" i="19" s="1"/>
  <c r="K115" i="19" s="1"/>
  <c r="L115" i="19" s="1"/>
  <c r="S115" i="19"/>
  <c r="C116" i="19"/>
  <c r="G116" i="19"/>
  <c r="H116" i="19"/>
  <c r="I116" i="19" s="1"/>
  <c r="T4" i="19" s="1"/>
  <c r="J116" i="19"/>
  <c r="S116" i="19"/>
  <c r="C117" i="19"/>
  <c r="G117" i="19"/>
  <c r="H117" i="19" s="1"/>
  <c r="I117" i="19" s="1"/>
  <c r="S117" i="19"/>
  <c r="C118" i="19"/>
  <c r="K118" i="19" s="1"/>
  <c r="G118" i="19"/>
  <c r="H118" i="19"/>
  <c r="I118" i="19" s="1"/>
  <c r="L118" i="19"/>
  <c r="S118" i="19"/>
  <c r="C119" i="19"/>
  <c r="G119" i="19"/>
  <c r="H119" i="19" s="1"/>
  <c r="I119" i="19" s="1"/>
  <c r="K119" i="19"/>
  <c r="L119" i="19" s="1"/>
  <c r="S119" i="19"/>
  <c r="C120" i="19"/>
  <c r="K120" i="19" s="1"/>
  <c r="L120" i="19" s="1"/>
  <c r="G120" i="19"/>
  <c r="H120" i="19"/>
  <c r="I120" i="19" s="1"/>
  <c r="T8" i="19" s="1"/>
  <c r="S120" i="19"/>
  <c r="C121" i="19"/>
  <c r="G121" i="19"/>
  <c r="H121" i="19" s="1"/>
  <c r="I121" i="19"/>
  <c r="S121" i="19"/>
  <c r="C122" i="19"/>
  <c r="G122" i="19"/>
  <c r="H122" i="19"/>
  <c r="I122" i="19" s="1"/>
  <c r="J122" i="19" s="1"/>
  <c r="S122" i="19"/>
  <c r="C123" i="19"/>
  <c r="G123" i="19"/>
  <c r="H123" i="19" s="1"/>
  <c r="I123" i="19" s="1"/>
  <c r="S123" i="19"/>
  <c r="C124" i="19"/>
  <c r="K124" i="19" s="1"/>
  <c r="L124" i="19" s="1"/>
  <c r="G124" i="19"/>
  <c r="H124" i="19"/>
  <c r="I124" i="19" s="1"/>
  <c r="T12" i="19" s="1"/>
  <c r="J124" i="19"/>
  <c r="S124" i="19"/>
  <c r="C125" i="19"/>
  <c r="G125" i="19"/>
  <c r="H125" i="19" s="1"/>
  <c r="I125" i="19" s="1"/>
  <c r="S125" i="19"/>
  <c r="C126" i="19"/>
  <c r="G126" i="19"/>
  <c r="H126" i="19"/>
  <c r="I126" i="19" s="1"/>
  <c r="S126" i="19"/>
  <c r="C127" i="19"/>
  <c r="G127" i="19"/>
  <c r="H127" i="19" s="1"/>
  <c r="I127" i="19" s="1"/>
  <c r="K127" i="19"/>
  <c r="L127" i="19" s="1"/>
  <c r="S127" i="19"/>
  <c r="C128" i="19"/>
  <c r="G128" i="19"/>
  <c r="H128" i="19"/>
  <c r="I128" i="19" s="1"/>
  <c r="S128" i="19"/>
  <c r="C129" i="19"/>
  <c r="G129" i="19"/>
  <c r="H129" i="19" s="1"/>
  <c r="I129" i="19"/>
  <c r="C130" i="19"/>
  <c r="K130" i="19" s="1"/>
  <c r="L130" i="19" s="1"/>
  <c r="G130" i="19"/>
  <c r="H130" i="19"/>
  <c r="I130" i="19" s="1"/>
  <c r="T18" i="19" s="1"/>
  <c r="J130" i="19"/>
  <c r="C131" i="19"/>
  <c r="G131" i="19"/>
  <c r="H131" i="19" s="1"/>
  <c r="I131" i="19" s="1"/>
  <c r="C132" i="19"/>
  <c r="G132" i="19"/>
  <c r="H132" i="19"/>
  <c r="I132" i="19" s="1"/>
  <c r="C133" i="19"/>
  <c r="G133" i="19"/>
  <c r="H133" i="19" s="1"/>
  <c r="I133" i="19"/>
  <c r="C134" i="19"/>
  <c r="G134" i="19"/>
  <c r="H134" i="19"/>
  <c r="I134" i="19" s="1"/>
  <c r="T22" i="19" s="1"/>
  <c r="J134" i="19"/>
  <c r="C135" i="19"/>
  <c r="G135" i="19"/>
  <c r="H135" i="19" s="1"/>
  <c r="I135" i="19"/>
  <c r="C136" i="19"/>
  <c r="G136" i="19"/>
  <c r="H136" i="19"/>
  <c r="I136" i="19" s="1"/>
  <c r="C137" i="19"/>
  <c r="G137" i="19"/>
  <c r="H137" i="19" s="1"/>
  <c r="I137" i="19" s="1"/>
  <c r="C138" i="19"/>
  <c r="K138" i="19" s="1"/>
  <c r="G138" i="19"/>
  <c r="H138" i="19"/>
  <c r="I138" i="19" s="1"/>
  <c r="T26" i="19" s="1"/>
  <c r="J138" i="19"/>
  <c r="L138" i="19"/>
  <c r="C139" i="19"/>
  <c r="G139" i="19"/>
  <c r="H139" i="19" s="1"/>
  <c r="I139" i="19"/>
  <c r="K139" i="19" s="1"/>
  <c r="L139" i="19" s="1"/>
  <c r="C140" i="19"/>
  <c r="K140" i="19" s="1"/>
  <c r="G140" i="19"/>
  <c r="H140" i="19"/>
  <c r="I140" i="19" s="1"/>
  <c r="J140" i="19" s="1"/>
  <c r="L140" i="19"/>
  <c r="C141" i="19"/>
  <c r="G141" i="19"/>
  <c r="H141" i="19" s="1"/>
  <c r="I141" i="19" s="1"/>
  <c r="K141" i="19" s="1"/>
  <c r="L141" i="19" s="1"/>
  <c r="C142" i="19"/>
  <c r="G142" i="19"/>
  <c r="H142" i="19"/>
  <c r="I142" i="19" s="1"/>
  <c r="T30" i="19" s="1"/>
  <c r="J142" i="19"/>
  <c r="C143" i="19"/>
  <c r="G143" i="19"/>
  <c r="H143" i="19" s="1"/>
  <c r="I143" i="19"/>
  <c r="C144" i="19"/>
  <c r="G144" i="19"/>
  <c r="H144" i="19"/>
  <c r="I144" i="19" s="1"/>
  <c r="C145" i="19"/>
  <c r="G145" i="19"/>
  <c r="H145" i="19" s="1"/>
  <c r="I145" i="19" s="1"/>
  <c r="C146" i="19"/>
  <c r="K146" i="19" s="1"/>
  <c r="G146" i="19"/>
  <c r="H146" i="19"/>
  <c r="I146" i="19" s="1"/>
  <c r="T34" i="19" s="1"/>
  <c r="J146" i="19"/>
  <c r="L146" i="19"/>
  <c r="C147" i="19"/>
  <c r="G147" i="19"/>
  <c r="H147" i="19" s="1"/>
  <c r="I147" i="19"/>
  <c r="K147" i="19" s="1"/>
  <c r="L147" i="19" s="1"/>
  <c r="C148" i="19"/>
  <c r="K148" i="19" s="1"/>
  <c r="L148" i="19" s="1"/>
  <c r="G148" i="19"/>
  <c r="H148" i="19"/>
  <c r="I148" i="19" s="1"/>
  <c r="T36" i="19" s="1"/>
  <c r="C149" i="19"/>
  <c r="G149" i="19"/>
  <c r="H149" i="19" s="1"/>
  <c r="I149" i="19" s="1"/>
  <c r="K149" i="19"/>
  <c r="L149" i="19" s="1"/>
  <c r="C150" i="19"/>
  <c r="G150" i="19"/>
  <c r="H150" i="19"/>
  <c r="I150" i="19" s="1"/>
  <c r="T38" i="19" s="1"/>
  <c r="J150" i="19"/>
  <c r="C151" i="19"/>
  <c r="G151" i="19"/>
  <c r="H151" i="19" s="1"/>
  <c r="I151" i="19" s="1"/>
  <c r="C152" i="19"/>
  <c r="G152" i="19"/>
  <c r="H152" i="19"/>
  <c r="I152" i="19"/>
  <c r="C153" i="19"/>
  <c r="G153" i="19"/>
  <c r="H153" i="19" s="1"/>
  <c r="I153" i="19" s="1"/>
  <c r="K153" i="19"/>
  <c r="L153" i="19" s="1"/>
  <c r="C154" i="19"/>
  <c r="G154" i="19"/>
  <c r="H154" i="19"/>
  <c r="I154" i="19" s="1"/>
  <c r="C155" i="19"/>
  <c r="G155" i="19"/>
  <c r="H155" i="19" s="1"/>
  <c r="I155" i="19" s="1"/>
  <c r="C156" i="19"/>
  <c r="K156" i="19" s="1"/>
  <c r="L156" i="19" s="1"/>
  <c r="G156" i="19"/>
  <c r="H156" i="19"/>
  <c r="I156" i="19" s="1"/>
  <c r="J156" i="19" s="1"/>
  <c r="C157" i="19"/>
  <c r="G157" i="19"/>
  <c r="H157" i="19" s="1"/>
  <c r="I157" i="19" s="1"/>
  <c r="K157" i="19"/>
  <c r="L157" i="19" s="1"/>
  <c r="C158" i="19"/>
  <c r="K158" i="19" s="1"/>
  <c r="G158" i="19"/>
  <c r="H158" i="19"/>
  <c r="I158" i="19" s="1"/>
  <c r="L158" i="19"/>
  <c r="C159" i="19"/>
  <c r="G159" i="19"/>
  <c r="H159" i="19" s="1"/>
  <c r="I159" i="19" s="1"/>
  <c r="C160" i="19"/>
  <c r="G160" i="19"/>
  <c r="H160" i="19"/>
  <c r="I160" i="19" s="1"/>
  <c r="C161" i="19"/>
  <c r="G161" i="19"/>
  <c r="H161" i="19" s="1"/>
  <c r="I161" i="19" s="1"/>
  <c r="K161" i="19"/>
  <c r="L161" i="19" s="1"/>
  <c r="C162" i="19"/>
  <c r="G162" i="19"/>
  <c r="H162" i="19"/>
  <c r="I162" i="19" s="1"/>
  <c r="C163" i="19"/>
  <c r="G163" i="19"/>
  <c r="H163" i="19" s="1"/>
  <c r="I163" i="19" s="1"/>
  <c r="C164" i="19"/>
  <c r="K164" i="19" s="1"/>
  <c r="L164" i="19" s="1"/>
  <c r="G164" i="19"/>
  <c r="H164" i="19"/>
  <c r="I164" i="19" s="1"/>
  <c r="T52" i="19" s="1"/>
  <c r="C165" i="19"/>
  <c r="G165" i="19"/>
  <c r="H165" i="19" s="1"/>
  <c r="I165" i="19" s="1"/>
  <c r="K165" i="19"/>
  <c r="L165" i="19" s="1"/>
  <c r="C166" i="19"/>
  <c r="K166" i="19" s="1"/>
  <c r="G166" i="19"/>
  <c r="H166" i="19"/>
  <c r="I166" i="19" s="1"/>
  <c r="L166" i="19"/>
  <c r="C167" i="19"/>
  <c r="G167" i="19"/>
  <c r="H167" i="19" s="1"/>
  <c r="I167" i="19" s="1"/>
  <c r="C168" i="19"/>
  <c r="G168" i="19"/>
  <c r="H168" i="19"/>
  <c r="I168" i="19" s="1"/>
  <c r="C169" i="19"/>
  <c r="G169" i="19"/>
  <c r="H169" i="19" s="1"/>
  <c r="I169" i="19" s="1"/>
  <c r="K169" i="19"/>
  <c r="L169" i="19" s="1"/>
  <c r="C170" i="19"/>
  <c r="G170" i="19"/>
  <c r="H170" i="19"/>
  <c r="I170" i="19" s="1"/>
  <c r="C171" i="19"/>
  <c r="G171" i="19"/>
  <c r="H171" i="19" s="1"/>
  <c r="I171" i="19" s="1"/>
  <c r="C172" i="19"/>
  <c r="K172" i="19" s="1"/>
  <c r="L172" i="19" s="1"/>
  <c r="G172" i="19"/>
  <c r="H172" i="19"/>
  <c r="I172" i="19" s="1"/>
  <c r="T60" i="19" s="1"/>
  <c r="C173" i="19"/>
  <c r="G173" i="19"/>
  <c r="H173" i="19" s="1"/>
  <c r="I173" i="19" s="1"/>
  <c r="K173" i="19"/>
  <c r="L173" i="19" s="1"/>
  <c r="C174" i="19"/>
  <c r="G174" i="19"/>
  <c r="H174" i="19"/>
  <c r="I174" i="19" s="1"/>
  <c r="C175" i="19"/>
  <c r="G175" i="19"/>
  <c r="H175" i="19" s="1"/>
  <c r="I175" i="19" s="1"/>
  <c r="C176" i="19"/>
  <c r="G176" i="19"/>
  <c r="H176" i="19"/>
  <c r="I176" i="19" s="1"/>
  <c r="C177" i="19"/>
  <c r="G177" i="19"/>
  <c r="H177" i="19" s="1"/>
  <c r="I177" i="19" s="1"/>
  <c r="K177" i="19"/>
  <c r="L177" i="19" s="1"/>
  <c r="C178" i="19"/>
  <c r="K178" i="19" s="1"/>
  <c r="G178" i="19"/>
  <c r="H178" i="19"/>
  <c r="I178" i="19" s="1"/>
  <c r="L178" i="19"/>
  <c r="C179" i="19"/>
  <c r="G179" i="19"/>
  <c r="H179" i="19" s="1"/>
  <c r="I179" i="19" s="1"/>
  <c r="C180" i="19"/>
  <c r="K180" i="19" s="1"/>
  <c r="L180" i="19" s="1"/>
  <c r="G180" i="19"/>
  <c r="H180" i="19"/>
  <c r="I180" i="19" s="1"/>
  <c r="T68" i="19" s="1"/>
  <c r="C181" i="19"/>
  <c r="G181" i="19"/>
  <c r="H181" i="19" s="1"/>
  <c r="I181" i="19" s="1"/>
  <c r="K181" i="19"/>
  <c r="L181" i="19" s="1"/>
  <c r="C182" i="19"/>
  <c r="G182" i="19"/>
  <c r="H182" i="19"/>
  <c r="I182" i="19" s="1"/>
  <c r="C183" i="19"/>
  <c r="G183" i="19"/>
  <c r="H183" i="19" s="1"/>
  <c r="I183" i="19" s="1"/>
  <c r="C184" i="19"/>
  <c r="G184" i="19"/>
  <c r="H184" i="19"/>
  <c r="I184" i="19" s="1"/>
  <c r="C185" i="19"/>
  <c r="G185" i="19"/>
  <c r="H185" i="19" s="1"/>
  <c r="I185" i="19" s="1"/>
  <c r="K185" i="19"/>
  <c r="L185" i="19" s="1"/>
  <c r="C186" i="19"/>
  <c r="K186" i="19" s="1"/>
  <c r="G186" i="19"/>
  <c r="H186" i="19"/>
  <c r="I186" i="19" s="1"/>
  <c r="L186" i="19"/>
  <c r="C187" i="19"/>
  <c r="G187" i="19"/>
  <c r="H187" i="19" s="1"/>
  <c r="I187" i="19" s="1"/>
  <c r="C188" i="19"/>
  <c r="K188" i="19" s="1"/>
  <c r="L188" i="19" s="1"/>
  <c r="G188" i="19"/>
  <c r="H188" i="19"/>
  <c r="I188" i="19" s="1"/>
  <c r="T76" i="19" s="1"/>
  <c r="C189" i="19"/>
  <c r="G189" i="19"/>
  <c r="H189" i="19" s="1"/>
  <c r="I189" i="19" s="1"/>
  <c r="K189" i="19"/>
  <c r="L189" i="19" s="1"/>
  <c r="C190" i="19"/>
  <c r="G190" i="19"/>
  <c r="H190" i="19"/>
  <c r="I190" i="19" s="1"/>
  <c r="C191" i="19"/>
  <c r="G191" i="19"/>
  <c r="H191" i="19" s="1"/>
  <c r="I191" i="19" s="1"/>
  <c r="C192" i="19"/>
  <c r="G192" i="19"/>
  <c r="H192" i="19"/>
  <c r="I192" i="19" s="1"/>
  <c r="C193" i="19"/>
  <c r="G193" i="19"/>
  <c r="H193" i="19" s="1"/>
  <c r="I193" i="19" s="1"/>
  <c r="K193" i="19"/>
  <c r="L193" i="19" s="1"/>
  <c r="C194" i="19"/>
  <c r="K194" i="19" s="1"/>
  <c r="G194" i="19"/>
  <c r="H194" i="19"/>
  <c r="I194" i="19" s="1"/>
  <c r="L194" i="19"/>
  <c r="C195" i="19"/>
  <c r="G195" i="19"/>
  <c r="H195" i="19" s="1"/>
  <c r="I195" i="19" s="1"/>
  <c r="C196" i="19"/>
  <c r="K196" i="19" s="1"/>
  <c r="L196" i="19" s="1"/>
  <c r="G196" i="19"/>
  <c r="H196" i="19"/>
  <c r="I196" i="19" s="1"/>
  <c r="T84" i="19" s="1"/>
  <c r="C197" i="19"/>
  <c r="G197" i="19"/>
  <c r="H197" i="19" s="1"/>
  <c r="I197" i="19" s="1"/>
  <c r="K197" i="19"/>
  <c r="L197" i="19" s="1"/>
  <c r="C198" i="19"/>
  <c r="G198" i="19"/>
  <c r="H198" i="19"/>
  <c r="I198" i="19" s="1"/>
  <c r="C199" i="19"/>
  <c r="G199" i="19"/>
  <c r="H199" i="19" s="1"/>
  <c r="I199" i="19" s="1"/>
  <c r="C200" i="19"/>
  <c r="G200" i="19"/>
  <c r="H200" i="19"/>
  <c r="I200" i="19" s="1"/>
  <c r="C201" i="19"/>
  <c r="G201" i="19"/>
  <c r="H201" i="19" s="1"/>
  <c r="I201" i="19" s="1"/>
  <c r="K201" i="19"/>
  <c r="L201" i="19" s="1"/>
  <c r="C202" i="19"/>
  <c r="K202" i="19" s="1"/>
  <c r="G202" i="19"/>
  <c r="H202" i="19"/>
  <c r="I202" i="19" s="1"/>
  <c r="L202" i="19"/>
  <c r="C203" i="19"/>
  <c r="G203" i="19"/>
  <c r="H203" i="19" s="1"/>
  <c r="I203" i="19" s="1"/>
  <c r="C204" i="19"/>
  <c r="K204" i="19" s="1"/>
  <c r="L204" i="19" s="1"/>
  <c r="G204" i="19"/>
  <c r="H204" i="19"/>
  <c r="I204" i="19" s="1"/>
  <c r="T92" i="19" s="1"/>
  <c r="C205" i="19"/>
  <c r="G205" i="19"/>
  <c r="H205" i="19" s="1"/>
  <c r="I205" i="19" s="1"/>
  <c r="K205" i="19"/>
  <c r="L205" i="19" s="1"/>
  <c r="C206" i="19"/>
  <c r="G206" i="19"/>
  <c r="H206" i="19"/>
  <c r="I206" i="19" s="1"/>
  <c r="C207" i="19"/>
  <c r="G207" i="19"/>
  <c r="H207" i="19" s="1"/>
  <c r="I207" i="19" s="1"/>
  <c r="C208" i="19"/>
  <c r="G208" i="19"/>
  <c r="H208" i="19"/>
  <c r="I208" i="19" s="1"/>
  <c r="C209" i="19"/>
  <c r="G209" i="19"/>
  <c r="H209" i="19" s="1"/>
  <c r="I209" i="19" s="1"/>
  <c r="K209" i="19"/>
  <c r="L209" i="19" s="1"/>
  <c r="C210" i="19"/>
  <c r="G210" i="19"/>
  <c r="H210" i="19"/>
  <c r="I210" i="19" s="1"/>
  <c r="C211" i="19"/>
  <c r="G211" i="19"/>
  <c r="H211" i="19" s="1"/>
  <c r="I211" i="19" s="1"/>
  <c r="C212" i="19"/>
  <c r="K212" i="19" s="1"/>
  <c r="L212" i="19" s="1"/>
  <c r="G212" i="19"/>
  <c r="H212" i="19"/>
  <c r="I212" i="19" s="1"/>
  <c r="T100" i="19" s="1"/>
  <c r="C213" i="19"/>
  <c r="G213" i="19"/>
  <c r="H213" i="19" s="1"/>
  <c r="I213" i="19" s="1"/>
  <c r="K213" i="19"/>
  <c r="L213" i="19" s="1"/>
  <c r="C214" i="19"/>
  <c r="G214" i="19"/>
  <c r="H214" i="19"/>
  <c r="I214" i="19" s="1"/>
  <c r="C215" i="19"/>
  <c r="G215" i="19"/>
  <c r="H215" i="19" s="1"/>
  <c r="I215" i="19" s="1"/>
  <c r="C216" i="19"/>
  <c r="G216" i="19"/>
  <c r="H216" i="19"/>
  <c r="I216" i="19" s="1"/>
  <c r="C217" i="19"/>
  <c r="G217" i="19"/>
  <c r="H217" i="19" s="1"/>
  <c r="I217" i="19" s="1"/>
  <c r="K217" i="19"/>
  <c r="L217" i="19" s="1"/>
  <c r="C218" i="19"/>
  <c r="G218" i="19"/>
  <c r="H218" i="19"/>
  <c r="I218" i="19" s="1"/>
  <c r="C219" i="19"/>
  <c r="G219" i="19"/>
  <c r="H219" i="19" s="1"/>
  <c r="I219" i="19" s="1"/>
  <c r="C220" i="19"/>
  <c r="K220" i="19" s="1"/>
  <c r="L220" i="19" s="1"/>
  <c r="G220" i="19"/>
  <c r="H220" i="19"/>
  <c r="I220" i="19" s="1"/>
  <c r="J220" i="19" s="1"/>
  <c r="C221" i="19"/>
  <c r="G221" i="19"/>
  <c r="H221" i="19" s="1"/>
  <c r="I221" i="19" s="1"/>
  <c r="K221" i="19"/>
  <c r="L221" i="19" s="1"/>
  <c r="C222" i="19"/>
  <c r="G222" i="19"/>
  <c r="H222" i="19"/>
  <c r="I222" i="19" s="1"/>
  <c r="C223" i="19"/>
  <c r="G223" i="19"/>
  <c r="H223" i="19" s="1"/>
  <c r="I223" i="19" s="1"/>
  <c r="C224" i="19"/>
  <c r="G224" i="19"/>
  <c r="H224" i="19"/>
  <c r="I224" i="19" s="1"/>
  <c r="C225" i="19"/>
  <c r="G225" i="19"/>
  <c r="H225" i="19" s="1"/>
  <c r="I225" i="19" s="1"/>
  <c r="K225" i="19"/>
  <c r="L225" i="19" s="1"/>
  <c r="C226" i="19"/>
  <c r="G226" i="19"/>
  <c r="H226" i="19"/>
  <c r="I226" i="19" s="1"/>
  <c r="C227" i="19"/>
  <c r="G227" i="19"/>
  <c r="H227" i="19" s="1"/>
  <c r="I227" i="19" s="1"/>
  <c r="C228" i="19"/>
  <c r="K228" i="19" s="1"/>
  <c r="L228" i="19" s="1"/>
  <c r="G228" i="19"/>
  <c r="H228" i="19"/>
  <c r="I228" i="19" s="1"/>
  <c r="T116" i="19" s="1"/>
  <c r="C229" i="19"/>
  <c r="G229" i="19"/>
  <c r="H229" i="19" s="1"/>
  <c r="I229" i="19" s="1"/>
  <c r="K229" i="19"/>
  <c r="L229" i="19" s="1"/>
  <c r="C230" i="19"/>
  <c r="K230" i="19" s="1"/>
  <c r="G230" i="19"/>
  <c r="H230" i="19"/>
  <c r="I230" i="19" s="1"/>
  <c r="L230" i="19"/>
  <c r="C231" i="19"/>
  <c r="G231" i="19"/>
  <c r="H231" i="19" s="1"/>
  <c r="I231" i="19" s="1"/>
  <c r="C232" i="19"/>
  <c r="G232" i="19"/>
  <c r="H232" i="19"/>
  <c r="I232" i="19" s="1"/>
  <c r="C233" i="19"/>
  <c r="G233" i="19"/>
  <c r="H233" i="19" s="1"/>
  <c r="I233" i="19" s="1"/>
  <c r="K233" i="19"/>
  <c r="L233" i="19" s="1"/>
  <c r="C234" i="19"/>
  <c r="G234" i="19"/>
  <c r="H234" i="19"/>
  <c r="I234" i="19" s="1"/>
  <c r="C235" i="19"/>
  <c r="G235" i="19"/>
  <c r="H235" i="19" s="1"/>
  <c r="I235" i="19" s="1"/>
  <c r="C236" i="19"/>
  <c r="K236" i="19" s="1"/>
  <c r="L236" i="19" s="1"/>
  <c r="G236" i="19"/>
  <c r="H236" i="19"/>
  <c r="I236" i="19" s="1"/>
  <c r="T124" i="19" s="1"/>
  <c r="C237" i="19"/>
  <c r="G237" i="19"/>
  <c r="H237" i="19" s="1"/>
  <c r="I237" i="19" s="1"/>
  <c r="K237" i="19"/>
  <c r="L237" i="19" s="1"/>
  <c r="C238" i="19"/>
  <c r="K238" i="19" s="1"/>
  <c r="G238" i="19"/>
  <c r="H238" i="19"/>
  <c r="I238" i="19" s="1"/>
  <c r="L238" i="19"/>
  <c r="C239" i="19"/>
  <c r="G239" i="19"/>
  <c r="H239" i="19" s="1"/>
  <c r="I239" i="19" s="1"/>
  <c r="C240" i="19"/>
  <c r="G240" i="19"/>
  <c r="H240" i="19"/>
  <c r="I240" i="19" s="1"/>
  <c r="F3" i="18"/>
  <c r="C4" i="18"/>
  <c r="F4" i="18"/>
  <c r="G4" i="18"/>
  <c r="C5" i="18"/>
  <c r="F5" i="18"/>
  <c r="G5" i="18"/>
  <c r="C6" i="18"/>
  <c r="F6" i="18"/>
  <c r="G6" i="18"/>
  <c r="C7" i="18"/>
  <c r="F7" i="18"/>
  <c r="G7" i="18"/>
  <c r="C8" i="18"/>
  <c r="F8" i="18"/>
  <c r="G8" i="18"/>
  <c r="C9" i="18"/>
  <c r="F9" i="18"/>
  <c r="G9" i="18"/>
  <c r="C10" i="18"/>
  <c r="F10" i="18"/>
  <c r="G10" i="18"/>
  <c r="C11" i="18"/>
  <c r="F11" i="18"/>
  <c r="G11" i="18"/>
  <c r="C12" i="18"/>
  <c r="F12" i="18"/>
  <c r="G12" i="18"/>
  <c r="C13" i="18"/>
  <c r="F13" i="18"/>
  <c r="G13" i="18"/>
  <c r="C14" i="18"/>
  <c r="F14" i="18"/>
  <c r="G14" i="18"/>
  <c r="C15" i="18"/>
  <c r="F15" i="18"/>
  <c r="G15" i="18"/>
  <c r="C16" i="18"/>
  <c r="F16" i="18"/>
  <c r="G16" i="18"/>
  <c r="C17" i="18"/>
  <c r="F17" i="18"/>
  <c r="G17" i="18"/>
  <c r="C18" i="18"/>
  <c r="F18" i="18"/>
  <c r="G18" i="18"/>
  <c r="C19" i="18"/>
  <c r="F19" i="18"/>
  <c r="G19" i="18"/>
  <c r="C20" i="18"/>
  <c r="F20" i="18"/>
  <c r="G20" i="18"/>
  <c r="C21" i="18"/>
  <c r="F21" i="18"/>
  <c r="G21" i="18"/>
  <c r="C22" i="18"/>
  <c r="F22" i="18"/>
  <c r="G22" i="18"/>
  <c r="C23" i="18"/>
  <c r="F23" i="18"/>
  <c r="G23" i="18"/>
  <c r="C24" i="18"/>
  <c r="F24" i="18"/>
  <c r="G24" i="18"/>
  <c r="C25" i="18"/>
  <c r="F25" i="18"/>
  <c r="G25" i="18"/>
  <c r="C26" i="18"/>
  <c r="F26" i="18"/>
  <c r="G26" i="18"/>
  <c r="C27" i="18"/>
  <c r="F27" i="18"/>
  <c r="G27" i="18"/>
  <c r="C28" i="18"/>
  <c r="F28" i="18"/>
  <c r="G28" i="18"/>
  <c r="C29" i="18"/>
  <c r="F29" i="18"/>
  <c r="G29" i="18"/>
  <c r="C30" i="18"/>
  <c r="F30" i="18"/>
  <c r="G30" i="18"/>
  <c r="C31" i="18"/>
  <c r="F31" i="18"/>
  <c r="G31" i="18"/>
  <c r="C32" i="18"/>
  <c r="F32" i="18"/>
  <c r="G32" i="18"/>
  <c r="C33" i="18"/>
  <c r="F33" i="18"/>
  <c r="G33" i="18"/>
  <c r="C34" i="18"/>
  <c r="F34" i="18"/>
  <c r="G34" i="18"/>
  <c r="C35" i="18"/>
  <c r="F35" i="18"/>
  <c r="G35" i="18"/>
  <c r="C36" i="18"/>
  <c r="F36" i="18"/>
  <c r="G36" i="18"/>
  <c r="C37" i="18"/>
  <c r="F37" i="18"/>
  <c r="G37" i="18"/>
  <c r="C38" i="18"/>
  <c r="F38" i="18"/>
  <c r="G38" i="18"/>
  <c r="C39" i="18"/>
  <c r="F39" i="18"/>
  <c r="G39" i="18"/>
  <c r="C40" i="18"/>
  <c r="F40" i="18"/>
  <c r="G40" i="18"/>
  <c r="C41" i="18"/>
  <c r="F41" i="18"/>
  <c r="G41" i="18"/>
  <c r="C42" i="18"/>
  <c r="F42" i="18"/>
  <c r="G42" i="18"/>
  <c r="C43" i="18"/>
  <c r="F43" i="18"/>
  <c r="G43" i="18"/>
  <c r="C44" i="18"/>
  <c r="F44" i="18"/>
  <c r="G44" i="18"/>
  <c r="C45" i="18"/>
  <c r="F45" i="18"/>
  <c r="G45" i="18"/>
  <c r="C46" i="18"/>
  <c r="F46" i="18"/>
  <c r="G46" i="18"/>
  <c r="C47" i="18"/>
  <c r="F47" i="18"/>
  <c r="G47" i="18"/>
  <c r="C48" i="18"/>
  <c r="F48" i="18"/>
  <c r="G48" i="18"/>
  <c r="C49" i="18"/>
  <c r="F49" i="18"/>
  <c r="G49" i="18"/>
  <c r="C50" i="18"/>
  <c r="F50" i="18"/>
  <c r="G50" i="18"/>
  <c r="C51" i="18"/>
  <c r="F51" i="18"/>
  <c r="G51" i="18"/>
  <c r="C52" i="18"/>
  <c r="F52" i="18"/>
  <c r="C53" i="18"/>
  <c r="F53" i="18"/>
  <c r="C54" i="18"/>
  <c r="F54" i="18"/>
  <c r="C55" i="18"/>
  <c r="F55" i="18"/>
  <c r="C56" i="18"/>
  <c r="F56" i="18"/>
  <c r="C57" i="18"/>
  <c r="F57" i="18"/>
  <c r="C58" i="18"/>
  <c r="F58" i="18"/>
  <c r="C59" i="18"/>
  <c r="F59" i="18"/>
  <c r="C60" i="18"/>
  <c r="F60" i="18"/>
  <c r="C61" i="18"/>
  <c r="F61" i="18"/>
  <c r="C62" i="18"/>
  <c r="F62" i="18"/>
  <c r="C63" i="18"/>
  <c r="F63" i="18"/>
  <c r="C64" i="18"/>
  <c r="F64" i="18"/>
  <c r="C65" i="18"/>
  <c r="F65" i="18"/>
  <c r="C66" i="18"/>
  <c r="F66" i="18"/>
  <c r="C67" i="18"/>
  <c r="F67" i="18"/>
  <c r="C68" i="18"/>
  <c r="F68" i="18"/>
  <c r="C69" i="18"/>
  <c r="F69" i="18"/>
  <c r="C70" i="18"/>
  <c r="F70" i="18"/>
  <c r="C71" i="18"/>
  <c r="F71" i="18"/>
  <c r="C72" i="18"/>
  <c r="F72" i="18"/>
  <c r="C73" i="18"/>
  <c r="F73" i="18"/>
  <c r="C74" i="18"/>
  <c r="F74" i="18"/>
  <c r="C75" i="18"/>
  <c r="F75" i="18"/>
  <c r="C76" i="18"/>
  <c r="F76" i="18"/>
  <c r="C77" i="18"/>
  <c r="F77" i="18"/>
  <c r="C78" i="18"/>
  <c r="F78" i="18"/>
  <c r="C79" i="18"/>
  <c r="F79" i="18"/>
  <c r="C80" i="18"/>
  <c r="F80" i="18"/>
  <c r="C81" i="18"/>
  <c r="F81" i="18"/>
  <c r="C82" i="18"/>
  <c r="F82" i="18"/>
  <c r="C83" i="18"/>
  <c r="F83" i="18"/>
  <c r="C84" i="18"/>
  <c r="F84" i="18"/>
  <c r="C85" i="18"/>
  <c r="F85" i="18"/>
  <c r="C86" i="18"/>
  <c r="F86" i="18"/>
  <c r="C87" i="18"/>
  <c r="F87" i="18"/>
  <c r="C88" i="18"/>
  <c r="F88" i="18"/>
  <c r="C89" i="18"/>
  <c r="F89" i="18"/>
  <c r="C90" i="18"/>
  <c r="F90" i="18"/>
  <c r="C91" i="18"/>
  <c r="F91" i="18"/>
  <c r="C92" i="18"/>
  <c r="F92" i="18"/>
  <c r="C93" i="18"/>
  <c r="F93" i="18"/>
  <c r="C94" i="18"/>
  <c r="F94" i="18"/>
  <c r="C95" i="18"/>
  <c r="F95" i="18"/>
  <c r="C96" i="18"/>
  <c r="F96" i="18"/>
  <c r="C97" i="18"/>
  <c r="F97" i="18"/>
  <c r="C98" i="18"/>
  <c r="F98" i="18"/>
  <c r="C99" i="18"/>
  <c r="F99" i="18"/>
  <c r="H99" i="18" s="1"/>
  <c r="I99" i="18" s="1"/>
  <c r="G99" i="18"/>
  <c r="C100" i="18"/>
  <c r="F100" i="18"/>
  <c r="H100" i="18" s="1"/>
  <c r="I100" i="18" s="1"/>
  <c r="G100" i="18"/>
  <c r="C101" i="18"/>
  <c r="F101" i="18"/>
  <c r="H101" i="18" s="1"/>
  <c r="I101" i="18" s="1"/>
  <c r="G101" i="18"/>
  <c r="C102" i="18"/>
  <c r="F102" i="18"/>
  <c r="C103" i="18"/>
  <c r="F103" i="18"/>
  <c r="H103" i="18" s="1"/>
  <c r="I103" i="18" s="1"/>
  <c r="G103" i="18"/>
  <c r="C104" i="18"/>
  <c r="F104" i="18"/>
  <c r="H104" i="18" s="1"/>
  <c r="I104" i="18" s="1"/>
  <c r="G104" i="18"/>
  <c r="C105" i="18"/>
  <c r="F105" i="18"/>
  <c r="C106" i="18"/>
  <c r="F106" i="18"/>
  <c r="C107" i="18"/>
  <c r="F107" i="18"/>
  <c r="H107" i="18" s="1"/>
  <c r="I107" i="18" s="1"/>
  <c r="G107" i="18"/>
  <c r="C108" i="18"/>
  <c r="F108" i="18"/>
  <c r="H108" i="18" s="1"/>
  <c r="I108" i="18" s="1"/>
  <c r="C109" i="18"/>
  <c r="F109" i="18"/>
  <c r="H109" i="18" s="1"/>
  <c r="I109" i="18" s="1"/>
  <c r="G109" i="18"/>
  <c r="C110" i="18"/>
  <c r="F110" i="18"/>
  <c r="C111" i="18"/>
  <c r="F111" i="18"/>
  <c r="H111" i="18" s="1"/>
  <c r="I111" i="18" s="1"/>
  <c r="G111" i="18"/>
  <c r="C112" i="18"/>
  <c r="F112" i="18"/>
  <c r="H112" i="18" s="1"/>
  <c r="I112" i="18" s="1"/>
  <c r="G112" i="18"/>
  <c r="C113" i="18"/>
  <c r="F113" i="18"/>
  <c r="H113" i="18" s="1"/>
  <c r="I113" i="18" s="1"/>
  <c r="G113" i="18"/>
  <c r="C114" i="18"/>
  <c r="F114" i="18"/>
  <c r="G114" i="18" s="1"/>
  <c r="H114" i="18"/>
  <c r="I114" i="18" s="1"/>
  <c r="C115" i="18"/>
  <c r="F115" i="18"/>
  <c r="G115" i="18"/>
  <c r="H115" i="18"/>
  <c r="I115" i="18" s="1"/>
  <c r="C116" i="18"/>
  <c r="F116" i="18"/>
  <c r="C117" i="18"/>
  <c r="F117" i="18"/>
  <c r="H117" i="18" s="1"/>
  <c r="I117" i="18" s="1"/>
  <c r="C118" i="18"/>
  <c r="F118" i="18"/>
  <c r="C119" i="18"/>
  <c r="F119" i="18"/>
  <c r="G119" i="18"/>
  <c r="H119" i="18"/>
  <c r="I119" i="18" s="1"/>
  <c r="C120" i="18"/>
  <c r="F120" i="18"/>
  <c r="G120" i="18"/>
  <c r="H120" i="18"/>
  <c r="I120" i="18" s="1"/>
  <c r="C121" i="18"/>
  <c r="F121" i="18"/>
  <c r="H121" i="18" s="1"/>
  <c r="I121" i="18" s="1"/>
  <c r="G121" i="18"/>
  <c r="C122" i="18"/>
  <c r="F122" i="18"/>
  <c r="G122" i="18" s="1"/>
  <c r="H122" i="18"/>
  <c r="I122" i="18" s="1"/>
  <c r="C123" i="18"/>
  <c r="F123" i="18"/>
  <c r="G123" i="18"/>
  <c r="H123" i="18"/>
  <c r="I123" i="18" s="1"/>
  <c r="O123" i="18"/>
  <c r="Q123" i="18"/>
  <c r="C124" i="18"/>
  <c r="F124" i="18"/>
  <c r="H124" i="18" s="1"/>
  <c r="I124" i="18" s="1"/>
  <c r="G124" i="18"/>
  <c r="C125" i="18"/>
  <c r="F125" i="18"/>
  <c r="G125" i="18" s="1"/>
  <c r="C126" i="18"/>
  <c r="F126" i="18"/>
  <c r="G126" i="18" s="1"/>
  <c r="H126" i="18"/>
  <c r="I126" i="18" s="1"/>
  <c r="C127" i="18"/>
  <c r="F127" i="18"/>
  <c r="H127" i="18" s="1"/>
  <c r="I127" i="18" s="1"/>
  <c r="C128" i="18"/>
  <c r="F128" i="18"/>
  <c r="C129" i="18"/>
  <c r="F129" i="18"/>
  <c r="G129" i="18"/>
  <c r="H129" i="18"/>
  <c r="I129" i="18" s="1"/>
  <c r="C130" i="18"/>
  <c r="F130" i="18"/>
  <c r="G130" i="18" s="1"/>
  <c r="H130" i="18"/>
  <c r="I130" i="18" s="1"/>
  <c r="C131" i="18"/>
  <c r="F131" i="18"/>
  <c r="H131" i="18" s="1"/>
  <c r="I131" i="18" s="1"/>
  <c r="G131" i="18"/>
  <c r="C132" i="18"/>
  <c r="H132" i="18" s="1"/>
  <c r="F132" i="18"/>
  <c r="G132" i="18" s="1"/>
  <c r="I132" i="18"/>
  <c r="C133" i="18"/>
  <c r="F133" i="18"/>
  <c r="G133" i="18"/>
  <c r="H133" i="18"/>
  <c r="I133" i="18" s="1"/>
  <c r="C134" i="18"/>
  <c r="F134" i="18"/>
  <c r="C135" i="18"/>
  <c r="F135" i="18"/>
  <c r="C136" i="18"/>
  <c r="F136" i="18"/>
  <c r="G136" i="18" s="1"/>
  <c r="C137" i="18"/>
  <c r="F137" i="18"/>
  <c r="G137" i="18"/>
  <c r="H137" i="18"/>
  <c r="I137" i="18" s="1"/>
  <c r="C138" i="18"/>
  <c r="F138" i="18"/>
  <c r="G138" i="18" s="1"/>
  <c r="H138" i="18"/>
  <c r="I138" i="18" s="1"/>
  <c r="C139" i="18"/>
  <c r="F139" i="18"/>
  <c r="H139" i="18" s="1"/>
  <c r="I139" i="18" s="1"/>
  <c r="G139" i="18"/>
  <c r="C140" i="18"/>
  <c r="F140" i="18"/>
  <c r="G140" i="18" s="1"/>
  <c r="C141" i="18"/>
  <c r="F141" i="18"/>
  <c r="G141" i="18"/>
  <c r="H141" i="18"/>
  <c r="I141" i="18" s="1"/>
  <c r="C142" i="18"/>
  <c r="F142" i="18"/>
  <c r="G142" i="18" s="1"/>
  <c r="C143" i="18"/>
  <c r="F143" i="18"/>
  <c r="H143" i="18" s="1"/>
  <c r="I143" i="18" s="1"/>
  <c r="C144" i="18"/>
  <c r="F144" i="18"/>
  <c r="G144" i="18" s="1"/>
  <c r="C145" i="18"/>
  <c r="F145" i="18"/>
  <c r="G145" i="18"/>
  <c r="H145" i="18"/>
  <c r="I145" i="18" s="1"/>
  <c r="C146" i="18"/>
  <c r="F146" i="18"/>
  <c r="G146" i="18" s="1"/>
  <c r="H146" i="18"/>
  <c r="I146" i="18" s="1"/>
  <c r="C147" i="18"/>
  <c r="F147" i="18"/>
  <c r="H147" i="18" s="1"/>
  <c r="I147" i="18" s="1"/>
  <c r="G147" i="18"/>
  <c r="C148" i="18"/>
  <c r="H148" i="18" s="1"/>
  <c r="F148" i="18"/>
  <c r="G148" i="18" s="1"/>
  <c r="I148" i="18"/>
  <c r="C149" i="18"/>
  <c r="F149" i="18"/>
  <c r="G149" i="18"/>
  <c r="H149" i="18"/>
  <c r="I149" i="18" s="1"/>
  <c r="C150" i="18"/>
  <c r="F150" i="18"/>
  <c r="C151" i="18"/>
  <c r="F151" i="18"/>
  <c r="C152" i="18"/>
  <c r="F152" i="18"/>
  <c r="G152" i="18" s="1"/>
  <c r="C153" i="18"/>
  <c r="F153" i="18"/>
  <c r="G153" i="18"/>
  <c r="H153" i="18"/>
  <c r="I153" i="18" s="1"/>
  <c r="C154" i="18"/>
  <c r="F154" i="18"/>
  <c r="G154" i="18" s="1"/>
  <c r="H154" i="18"/>
  <c r="I154" i="18" s="1"/>
  <c r="C155" i="18"/>
  <c r="F155" i="18"/>
  <c r="H155" i="18" s="1"/>
  <c r="I155" i="18" s="1"/>
  <c r="G155" i="18"/>
  <c r="C156" i="18"/>
  <c r="F156" i="18"/>
  <c r="G156" i="18" s="1"/>
  <c r="C157" i="18"/>
  <c r="F157" i="18"/>
  <c r="G157" i="18"/>
  <c r="H157" i="18"/>
  <c r="I157" i="18" s="1"/>
  <c r="C158" i="18"/>
  <c r="F158" i="18"/>
  <c r="G158" i="18" s="1"/>
  <c r="C159" i="18"/>
  <c r="F159" i="18"/>
  <c r="H159" i="18" s="1"/>
  <c r="I159" i="18" s="1"/>
  <c r="C160" i="18"/>
  <c r="F160" i="18"/>
  <c r="G160" i="18" s="1"/>
  <c r="C161" i="18"/>
  <c r="F161" i="18"/>
  <c r="G161" i="18"/>
  <c r="H161" i="18"/>
  <c r="I161" i="18" s="1"/>
  <c r="C162" i="18"/>
  <c r="F162" i="18"/>
  <c r="G162" i="18" s="1"/>
  <c r="H162" i="18"/>
  <c r="I162" i="18" s="1"/>
  <c r="C163" i="18"/>
  <c r="F163" i="18"/>
  <c r="H163" i="18" s="1"/>
  <c r="I163" i="18" s="1"/>
  <c r="G163" i="18"/>
  <c r="C164" i="18"/>
  <c r="H164" i="18" s="1"/>
  <c r="F164" i="18"/>
  <c r="G164" i="18" s="1"/>
  <c r="I164" i="18"/>
  <c r="C165" i="18"/>
  <c r="F165" i="18"/>
  <c r="G165" i="18"/>
  <c r="H165" i="18"/>
  <c r="I165" i="18" s="1"/>
  <c r="C166" i="18"/>
  <c r="F166" i="18"/>
  <c r="C167" i="18"/>
  <c r="F167" i="18"/>
  <c r="G167" i="18" s="1"/>
  <c r="C168" i="18"/>
  <c r="F168" i="18"/>
  <c r="G168" i="18" s="1"/>
  <c r="H168" i="18"/>
  <c r="I168" i="18" s="1"/>
  <c r="C169" i="18"/>
  <c r="F169" i="18"/>
  <c r="G169" i="18" s="1"/>
  <c r="H169" i="18"/>
  <c r="I169" i="18" s="1"/>
  <c r="C170" i="18"/>
  <c r="F170" i="18"/>
  <c r="C171" i="18"/>
  <c r="H171" i="18" s="1"/>
  <c r="I171" i="18" s="1"/>
  <c r="F171" i="18"/>
  <c r="G171" i="18" s="1"/>
  <c r="C172" i="18"/>
  <c r="F172" i="18"/>
  <c r="G172" i="18" s="1"/>
  <c r="H172" i="18"/>
  <c r="I172" i="18" s="1"/>
  <c r="C173" i="18"/>
  <c r="F173" i="18"/>
  <c r="G173" i="18" s="1"/>
  <c r="H173" i="18"/>
  <c r="I173" i="18" s="1"/>
  <c r="C174" i="18"/>
  <c r="F174" i="18"/>
  <c r="C175" i="18"/>
  <c r="H175" i="18" s="1"/>
  <c r="I175" i="18" s="1"/>
  <c r="F175" i="18"/>
  <c r="G175" i="18" s="1"/>
  <c r="C176" i="18"/>
  <c r="F176" i="18"/>
  <c r="G176" i="18" s="1"/>
  <c r="H176" i="18"/>
  <c r="I176" i="18" s="1"/>
  <c r="C177" i="18"/>
  <c r="F177" i="18"/>
  <c r="G177" i="18" s="1"/>
  <c r="H177" i="18"/>
  <c r="I177" i="18" s="1"/>
  <c r="C178" i="18"/>
  <c r="F178" i="18"/>
  <c r="C179" i="18"/>
  <c r="F179" i="18"/>
  <c r="G179" i="18" s="1"/>
  <c r="C180" i="18"/>
  <c r="F180" i="18"/>
  <c r="G180" i="18" s="1"/>
  <c r="H180" i="18"/>
  <c r="I180" i="18" s="1"/>
  <c r="C181" i="18"/>
  <c r="F181" i="18"/>
  <c r="G181" i="18" s="1"/>
  <c r="H181" i="18"/>
  <c r="I181" i="18" s="1"/>
  <c r="C182" i="18"/>
  <c r="F182" i="18"/>
  <c r="C183" i="18"/>
  <c r="F183" i="18"/>
  <c r="G183" i="18" s="1"/>
  <c r="C184" i="18"/>
  <c r="F184" i="18"/>
  <c r="G184" i="18" s="1"/>
  <c r="H184" i="18"/>
  <c r="I184" i="18" s="1"/>
  <c r="C185" i="18"/>
  <c r="F185" i="18"/>
  <c r="G185" i="18" s="1"/>
  <c r="H185" i="18"/>
  <c r="I185" i="18" s="1"/>
  <c r="C186" i="18"/>
  <c r="F186" i="18"/>
  <c r="C187" i="18"/>
  <c r="H187" i="18" s="1"/>
  <c r="I187" i="18" s="1"/>
  <c r="F187" i="18"/>
  <c r="G187" i="18" s="1"/>
  <c r="C188" i="18"/>
  <c r="F188" i="18"/>
  <c r="G188" i="18" s="1"/>
  <c r="H188" i="18"/>
  <c r="I188" i="18" s="1"/>
  <c r="C189" i="18"/>
  <c r="F189" i="18"/>
  <c r="G189" i="18" s="1"/>
  <c r="H189" i="18"/>
  <c r="I189" i="18" s="1"/>
  <c r="C190" i="18"/>
  <c r="F190" i="18"/>
  <c r="C191" i="18"/>
  <c r="H191" i="18" s="1"/>
  <c r="I191" i="18" s="1"/>
  <c r="F191" i="18"/>
  <c r="G191" i="18" s="1"/>
  <c r="C192" i="18"/>
  <c r="F192" i="18"/>
  <c r="G192" i="18" s="1"/>
  <c r="H192" i="18"/>
  <c r="I192" i="18" s="1"/>
  <c r="C193" i="18"/>
  <c r="F193" i="18"/>
  <c r="G193" i="18" s="1"/>
  <c r="H193" i="18"/>
  <c r="I193" i="18" s="1"/>
  <c r="C194" i="18"/>
  <c r="F194" i="18"/>
  <c r="C195" i="18"/>
  <c r="F195" i="18"/>
  <c r="G195" i="18" s="1"/>
  <c r="C196" i="18"/>
  <c r="F196" i="18"/>
  <c r="G196" i="18" s="1"/>
  <c r="H196" i="18"/>
  <c r="I196" i="18" s="1"/>
  <c r="C197" i="18"/>
  <c r="F197" i="18"/>
  <c r="G197" i="18" s="1"/>
  <c r="H197" i="18"/>
  <c r="I197" i="18" s="1"/>
  <c r="C198" i="18"/>
  <c r="F198" i="18"/>
  <c r="C199" i="18"/>
  <c r="F199" i="18"/>
  <c r="G199" i="18" s="1"/>
  <c r="C200" i="18"/>
  <c r="F200" i="18"/>
  <c r="G200" i="18" s="1"/>
  <c r="H200" i="18"/>
  <c r="I200" i="18" s="1"/>
  <c r="C201" i="18"/>
  <c r="F201" i="18"/>
  <c r="G201" i="18" s="1"/>
  <c r="H201" i="18"/>
  <c r="I201" i="18" s="1"/>
  <c r="C202" i="18"/>
  <c r="F202" i="18"/>
  <c r="C203" i="18"/>
  <c r="H203" i="18" s="1"/>
  <c r="I203" i="18" s="1"/>
  <c r="F203" i="18"/>
  <c r="G203" i="18" s="1"/>
  <c r="C204" i="18"/>
  <c r="F204" i="18"/>
  <c r="G204" i="18" s="1"/>
  <c r="H204" i="18"/>
  <c r="I204" i="18" s="1"/>
  <c r="C205" i="18"/>
  <c r="F205" i="18"/>
  <c r="G205" i="18" s="1"/>
  <c r="H205" i="18"/>
  <c r="I205" i="18" s="1"/>
  <c r="C206" i="18"/>
  <c r="F206" i="18"/>
  <c r="C207" i="18"/>
  <c r="H207" i="18" s="1"/>
  <c r="I207" i="18" s="1"/>
  <c r="F207" i="18"/>
  <c r="G207" i="18" s="1"/>
  <c r="C208" i="18"/>
  <c r="F208" i="18"/>
  <c r="G208" i="18" s="1"/>
  <c r="H208" i="18"/>
  <c r="I208" i="18" s="1"/>
  <c r="C209" i="18"/>
  <c r="F209" i="18"/>
  <c r="G209" i="18" s="1"/>
  <c r="H209" i="18"/>
  <c r="I209" i="18" s="1"/>
  <c r="C210" i="18"/>
  <c r="F210" i="18"/>
  <c r="C211" i="18"/>
  <c r="F211" i="18"/>
  <c r="G211" i="18" s="1"/>
  <c r="C212" i="18"/>
  <c r="F212" i="18"/>
  <c r="G212" i="18" s="1"/>
  <c r="H212" i="18"/>
  <c r="I212" i="18" s="1"/>
  <c r="C213" i="18"/>
  <c r="F213" i="18"/>
  <c r="G213" i="18" s="1"/>
  <c r="H213" i="18"/>
  <c r="I213" i="18" s="1"/>
  <c r="C214" i="18"/>
  <c r="F214" i="18"/>
  <c r="C215" i="18"/>
  <c r="F215" i="18"/>
  <c r="G215" i="18" s="1"/>
  <c r="C216" i="18"/>
  <c r="F216" i="18"/>
  <c r="G216" i="18" s="1"/>
  <c r="H216" i="18"/>
  <c r="I216" i="18" s="1"/>
  <c r="C217" i="18"/>
  <c r="F217" i="18"/>
  <c r="G217" i="18" s="1"/>
  <c r="H217" i="18"/>
  <c r="I217" i="18" s="1"/>
  <c r="C218" i="18"/>
  <c r="F218" i="18"/>
  <c r="C219" i="18"/>
  <c r="H219" i="18" s="1"/>
  <c r="I219" i="18" s="1"/>
  <c r="F219" i="18"/>
  <c r="G219" i="18" s="1"/>
  <c r="C220" i="18"/>
  <c r="F220" i="18"/>
  <c r="G220" i="18" s="1"/>
  <c r="H220" i="18"/>
  <c r="I220" i="18" s="1"/>
  <c r="C221" i="18"/>
  <c r="F221" i="18"/>
  <c r="G221" i="18" s="1"/>
  <c r="H221" i="18"/>
  <c r="I221" i="18" s="1"/>
  <c r="C222" i="18"/>
  <c r="F222" i="18"/>
  <c r="C223" i="18"/>
  <c r="H223" i="18" s="1"/>
  <c r="I223" i="18" s="1"/>
  <c r="F223" i="18"/>
  <c r="G223" i="18" s="1"/>
  <c r="C224" i="18"/>
  <c r="F224" i="18"/>
  <c r="G224" i="18" s="1"/>
  <c r="H224" i="18"/>
  <c r="I224" i="18" s="1"/>
  <c r="C225" i="18"/>
  <c r="F225" i="18"/>
  <c r="G225" i="18" s="1"/>
  <c r="H225" i="18"/>
  <c r="I225" i="18" s="1"/>
  <c r="C226" i="18"/>
  <c r="F226" i="18"/>
  <c r="C227" i="18"/>
  <c r="F227" i="18"/>
  <c r="G227" i="18" s="1"/>
  <c r="C228" i="18"/>
  <c r="F228" i="18"/>
  <c r="G228" i="18" s="1"/>
  <c r="H228" i="18"/>
  <c r="I228" i="18" s="1"/>
  <c r="C229" i="18"/>
  <c r="F229" i="18"/>
  <c r="G229" i="18" s="1"/>
  <c r="H229" i="18"/>
  <c r="I229" i="18" s="1"/>
  <c r="C230" i="18"/>
  <c r="F230" i="18"/>
  <c r="C231" i="18"/>
  <c r="F231" i="18"/>
  <c r="G231" i="18" s="1"/>
  <c r="C232" i="18"/>
  <c r="F232" i="18"/>
  <c r="G232" i="18" s="1"/>
  <c r="H232" i="18"/>
  <c r="I232" i="18" s="1"/>
  <c r="C233" i="18"/>
  <c r="F233" i="18"/>
  <c r="G233" i="18" s="1"/>
  <c r="H233" i="18"/>
  <c r="I233" i="18" s="1"/>
  <c r="C234" i="18"/>
  <c r="F234" i="18"/>
  <c r="C235" i="18"/>
  <c r="H235" i="18" s="1"/>
  <c r="I235" i="18" s="1"/>
  <c r="F235" i="18"/>
  <c r="G235" i="18" s="1"/>
  <c r="C236" i="18"/>
  <c r="F236" i="18"/>
  <c r="G236" i="18" s="1"/>
  <c r="H236" i="18"/>
  <c r="I236" i="18" s="1"/>
  <c r="C237" i="18"/>
  <c r="F237" i="18"/>
  <c r="G237" i="18" s="1"/>
  <c r="H237" i="18"/>
  <c r="I237" i="18" s="1"/>
  <c r="C238" i="18"/>
  <c r="F238" i="18"/>
  <c r="C239" i="18"/>
  <c r="H239" i="18" s="1"/>
  <c r="I239" i="18" s="1"/>
  <c r="F239" i="18"/>
  <c r="G239" i="18" s="1"/>
  <c r="C240" i="18"/>
  <c r="F240" i="18"/>
  <c r="G240" i="18" s="1"/>
  <c r="H240" i="18"/>
  <c r="I240" i="18" s="1"/>
  <c r="F3" i="17"/>
  <c r="G3" i="17"/>
  <c r="P3" i="17"/>
  <c r="X3" i="17"/>
  <c r="C4" i="17"/>
  <c r="H4" i="17" s="1"/>
  <c r="I4" i="17" s="1"/>
  <c r="F4" i="17"/>
  <c r="G4" i="17"/>
  <c r="P4" i="17"/>
  <c r="C5" i="17"/>
  <c r="F5" i="17"/>
  <c r="G5" i="17" s="1"/>
  <c r="H5" i="17"/>
  <c r="I5" i="17" s="1"/>
  <c r="P5" i="17"/>
  <c r="C6" i="17"/>
  <c r="H6" i="17" s="1"/>
  <c r="I6" i="17" s="1"/>
  <c r="F6" i="17"/>
  <c r="G6" i="17"/>
  <c r="P6" i="17"/>
  <c r="Q6" i="17"/>
  <c r="C7" i="17"/>
  <c r="H7" i="17" s="1"/>
  <c r="I7" i="17" s="1"/>
  <c r="F7" i="17"/>
  <c r="G7" i="17" s="1"/>
  <c r="P7" i="17"/>
  <c r="C8" i="17"/>
  <c r="H8" i="17" s="1"/>
  <c r="I8" i="17" s="1"/>
  <c r="F8" i="17"/>
  <c r="G8" i="17"/>
  <c r="P8" i="17"/>
  <c r="C9" i="17"/>
  <c r="F9" i="17"/>
  <c r="G9" i="17" s="1"/>
  <c r="H9" i="17"/>
  <c r="I9" i="17" s="1"/>
  <c r="C10" i="17"/>
  <c r="F10" i="17"/>
  <c r="G10" i="17"/>
  <c r="H10" i="17"/>
  <c r="I10" i="17" s="1"/>
  <c r="C11" i="17"/>
  <c r="F11" i="17"/>
  <c r="G11" i="17"/>
  <c r="H11" i="17"/>
  <c r="I11" i="17" s="1"/>
  <c r="P11" i="17"/>
  <c r="C12" i="17"/>
  <c r="F12" i="17"/>
  <c r="G12" i="17" s="1"/>
  <c r="P12" i="17"/>
  <c r="Q12" i="17"/>
  <c r="C13" i="17"/>
  <c r="F13" i="17"/>
  <c r="G13" i="17"/>
  <c r="H13" i="17"/>
  <c r="I13" i="17" s="1"/>
  <c r="P13" i="17"/>
  <c r="C14" i="17"/>
  <c r="H14" i="17" s="1"/>
  <c r="I14" i="17" s="1"/>
  <c r="F14" i="17"/>
  <c r="G14" i="17"/>
  <c r="P14" i="17"/>
  <c r="C15" i="17"/>
  <c r="H15" i="17" s="1"/>
  <c r="F15" i="17"/>
  <c r="G15" i="17"/>
  <c r="I15" i="17"/>
  <c r="P15" i="17"/>
  <c r="Q15" i="17"/>
  <c r="C16" i="17"/>
  <c r="F16" i="17"/>
  <c r="G16" i="17" s="1"/>
  <c r="P16" i="17"/>
  <c r="C17" i="17"/>
  <c r="F17" i="17"/>
  <c r="G17" i="17"/>
  <c r="H17" i="17"/>
  <c r="I17" i="17" s="1"/>
  <c r="P17" i="17"/>
  <c r="C18" i="17"/>
  <c r="H18" i="17" s="1"/>
  <c r="I18" i="17" s="1"/>
  <c r="F18" i="17"/>
  <c r="G18" i="17"/>
  <c r="P18" i="17"/>
  <c r="C19" i="17"/>
  <c r="H19" i="17" s="1"/>
  <c r="I19" i="17" s="1"/>
  <c r="F19" i="17"/>
  <c r="G19" i="17"/>
  <c r="P19" i="17"/>
  <c r="Q19" i="17"/>
  <c r="C20" i="17"/>
  <c r="F20" i="17"/>
  <c r="G20" i="17" s="1"/>
  <c r="P20" i="17"/>
  <c r="C21" i="17"/>
  <c r="F21" i="17"/>
  <c r="G21" i="17" s="1"/>
  <c r="H21" i="17"/>
  <c r="I21" i="17" s="1"/>
  <c r="P21" i="17"/>
  <c r="C22" i="17"/>
  <c r="F22" i="17"/>
  <c r="G22" i="17"/>
  <c r="H22" i="17"/>
  <c r="I22" i="17" s="1"/>
  <c r="P22" i="17"/>
  <c r="C23" i="17"/>
  <c r="F23" i="17"/>
  <c r="H23" i="17" s="1"/>
  <c r="I23" i="17" s="1"/>
  <c r="G23" i="17"/>
  <c r="P23" i="17"/>
  <c r="C24" i="17"/>
  <c r="F24" i="17"/>
  <c r="G24" i="17" s="1"/>
  <c r="P24" i="17"/>
  <c r="C25" i="17"/>
  <c r="H25" i="17" s="1"/>
  <c r="I25" i="17" s="1"/>
  <c r="F25" i="17"/>
  <c r="G25" i="17" s="1"/>
  <c r="P25" i="17"/>
  <c r="C26" i="17"/>
  <c r="F26" i="17"/>
  <c r="G26" i="17"/>
  <c r="H26" i="17"/>
  <c r="I26" i="17" s="1"/>
  <c r="P26" i="17"/>
  <c r="C27" i="17"/>
  <c r="F27" i="17"/>
  <c r="H27" i="17" s="1"/>
  <c r="I27" i="17" s="1"/>
  <c r="G27" i="17"/>
  <c r="P27" i="17"/>
  <c r="C28" i="17"/>
  <c r="F28" i="17"/>
  <c r="G28" i="17" s="1"/>
  <c r="P28" i="17"/>
  <c r="C29" i="17"/>
  <c r="F29" i="17"/>
  <c r="G29" i="17" s="1"/>
  <c r="H29" i="17"/>
  <c r="I29" i="17" s="1"/>
  <c r="P29" i="17"/>
  <c r="C30" i="17"/>
  <c r="F30" i="17"/>
  <c r="G30" i="17"/>
  <c r="H30" i="17"/>
  <c r="I30" i="17" s="1"/>
  <c r="P30" i="17"/>
  <c r="C31" i="17"/>
  <c r="F31" i="17"/>
  <c r="H31" i="17" s="1"/>
  <c r="I31" i="17" s="1"/>
  <c r="G31" i="17"/>
  <c r="P31" i="17"/>
  <c r="C32" i="17"/>
  <c r="F32" i="17"/>
  <c r="G32" i="17" s="1"/>
  <c r="P32" i="17"/>
  <c r="C33" i="17"/>
  <c r="H33" i="17" s="1"/>
  <c r="I33" i="17" s="1"/>
  <c r="F33" i="17"/>
  <c r="G33" i="17" s="1"/>
  <c r="P33" i="17"/>
  <c r="C34" i="17"/>
  <c r="F34" i="17"/>
  <c r="G34" i="17"/>
  <c r="H34" i="17"/>
  <c r="I34" i="17" s="1"/>
  <c r="P34" i="17"/>
  <c r="C35" i="17"/>
  <c r="F35" i="17"/>
  <c r="H35" i="17" s="1"/>
  <c r="I35" i="17" s="1"/>
  <c r="G35" i="17"/>
  <c r="P35" i="17"/>
  <c r="C36" i="17"/>
  <c r="F36" i="17"/>
  <c r="G36" i="17" s="1"/>
  <c r="P36" i="17"/>
  <c r="C37" i="17"/>
  <c r="F37" i="17"/>
  <c r="G37" i="17" s="1"/>
  <c r="H37" i="17"/>
  <c r="I37" i="17" s="1"/>
  <c r="P37" i="17"/>
  <c r="C38" i="17"/>
  <c r="F38" i="17"/>
  <c r="G38" i="17"/>
  <c r="H38" i="17"/>
  <c r="I38" i="17" s="1"/>
  <c r="P38" i="17"/>
  <c r="C39" i="17"/>
  <c r="F39" i="17"/>
  <c r="H39" i="17" s="1"/>
  <c r="I39" i="17" s="1"/>
  <c r="G39" i="17"/>
  <c r="P39" i="17"/>
  <c r="C40" i="17"/>
  <c r="F40" i="17"/>
  <c r="G40" i="17" s="1"/>
  <c r="P40" i="17"/>
  <c r="C41" i="17"/>
  <c r="H41" i="17" s="1"/>
  <c r="I41" i="17" s="1"/>
  <c r="F41" i="17"/>
  <c r="G41" i="17" s="1"/>
  <c r="P41" i="17"/>
  <c r="C42" i="17"/>
  <c r="F42" i="17"/>
  <c r="G42" i="17"/>
  <c r="H42" i="17"/>
  <c r="I42" i="17" s="1"/>
  <c r="P42" i="17"/>
  <c r="C43" i="17"/>
  <c r="F43" i="17"/>
  <c r="G43" i="17"/>
  <c r="H43" i="17"/>
  <c r="I43" i="17" s="1"/>
  <c r="P43" i="17"/>
  <c r="C44" i="17"/>
  <c r="F44" i="17"/>
  <c r="G44" i="17" s="1"/>
  <c r="P44" i="17"/>
  <c r="C45" i="17"/>
  <c r="F45" i="17"/>
  <c r="G45" i="17" s="1"/>
  <c r="H45" i="17"/>
  <c r="I45" i="17" s="1"/>
  <c r="P45" i="17"/>
  <c r="C46" i="17"/>
  <c r="F46" i="17"/>
  <c r="G46" i="17"/>
  <c r="H46" i="17"/>
  <c r="I46" i="17" s="1"/>
  <c r="P46" i="17"/>
  <c r="C47" i="17"/>
  <c r="F47" i="17"/>
  <c r="H47" i="17" s="1"/>
  <c r="I47" i="17" s="1"/>
  <c r="G47" i="17"/>
  <c r="P47" i="17"/>
  <c r="C48" i="17"/>
  <c r="F48" i="17"/>
  <c r="G48" i="17" s="1"/>
  <c r="P48" i="17"/>
  <c r="C49" i="17"/>
  <c r="H49" i="17" s="1"/>
  <c r="I49" i="17" s="1"/>
  <c r="F49" i="17"/>
  <c r="G49" i="17" s="1"/>
  <c r="P49" i="17"/>
  <c r="C50" i="17"/>
  <c r="F50" i="17"/>
  <c r="G50" i="17"/>
  <c r="H50" i="17"/>
  <c r="I50" i="17" s="1"/>
  <c r="P50" i="17"/>
  <c r="C51" i="17"/>
  <c r="F51" i="17"/>
  <c r="H51" i="17" s="1"/>
  <c r="I51" i="17" s="1"/>
  <c r="G51" i="17"/>
  <c r="P51" i="17"/>
  <c r="C52" i="17"/>
  <c r="F52" i="17"/>
  <c r="G52" i="17" s="1"/>
  <c r="P52" i="17"/>
  <c r="C53" i="17"/>
  <c r="F53" i="17"/>
  <c r="G53" i="17" s="1"/>
  <c r="H53" i="17"/>
  <c r="I53" i="17" s="1"/>
  <c r="P53" i="17"/>
  <c r="C54" i="17"/>
  <c r="F54" i="17"/>
  <c r="G54" i="17"/>
  <c r="H54" i="17"/>
  <c r="I54" i="17" s="1"/>
  <c r="P54" i="17"/>
  <c r="C55" i="17"/>
  <c r="F55" i="17"/>
  <c r="H55" i="17" s="1"/>
  <c r="I55" i="17" s="1"/>
  <c r="G55" i="17"/>
  <c r="P55" i="17"/>
  <c r="C56" i="17"/>
  <c r="F56" i="17"/>
  <c r="G56" i="17" s="1"/>
  <c r="P56" i="17"/>
  <c r="C57" i="17"/>
  <c r="H57" i="17" s="1"/>
  <c r="I57" i="17" s="1"/>
  <c r="F57" i="17"/>
  <c r="G57" i="17" s="1"/>
  <c r="P57" i="17"/>
  <c r="C58" i="17"/>
  <c r="F58" i="17"/>
  <c r="G58" i="17"/>
  <c r="H58" i="17"/>
  <c r="I58" i="17" s="1"/>
  <c r="P58" i="17"/>
  <c r="C59" i="17"/>
  <c r="F59" i="17"/>
  <c r="H59" i="17" s="1"/>
  <c r="I59" i="17" s="1"/>
  <c r="G59" i="17"/>
  <c r="P59" i="17"/>
  <c r="C60" i="17"/>
  <c r="F60" i="17"/>
  <c r="G60" i="17" s="1"/>
  <c r="P60" i="17"/>
  <c r="C61" i="17"/>
  <c r="F61" i="17"/>
  <c r="G61" i="17" s="1"/>
  <c r="H61" i="17"/>
  <c r="I61" i="17" s="1"/>
  <c r="P61" i="17"/>
  <c r="C62" i="17"/>
  <c r="F62" i="17"/>
  <c r="G62" i="17"/>
  <c r="H62" i="17"/>
  <c r="I62" i="17" s="1"/>
  <c r="P62" i="17"/>
  <c r="C63" i="17"/>
  <c r="F63" i="17"/>
  <c r="H63" i="17" s="1"/>
  <c r="I63" i="17" s="1"/>
  <c r="G63" i="17"/>
  <c r="P63" i="17"/>
  <c r="C64" i="17"/>
  <c r="F64" i="17"/>
  <c r="G64" i="17" s="1"/>
  <c r="P64" i="17"/>
  <c r="C65" i="17"/>
  <c r="H65" i="17" s="1"/>
  <c r="I65" i="17" s="1"/>
  <c r="F65" i="17"/>
  <c r="G65" i="17" s="1"/>
  <c r="P65" i="17"/>
  <c r="C66" i="17"/>
  <c r="F66" i="17"/>
  <c r="G66" i="17"/>
  <c r="H66" i="17"/>
  <c r="I66" i="17" s="1"/>
  <c r="P66" i="17"/>
  <c r="C67" i="17"/>
  <c r="F67" i="17"/>
  <c r="H67" i="17" s="1"/>
  <c r="I67" i="17" s="1"/>
  <c r="G67" i="17"/>
  <c r="P67" i="17"/>
  <c r="C68" i="17"/>
  <c r="F68" i="17"/>
  <c r="G68" i="17" s="1"/>
  <c r="P68" i="17"/>
  <c r="C69" i="17"/>
  <c r="F69" i="17"/>
  <c r="G69" i="17" s="1"/>
  <c r="H69" i="17"/>
  <c r="I69" i="17" s="1"/>
  <c r="P69" i="17"/>
  <c r="C70" i="17"/>
  <c r="F70" i="17"/>
  <c r="G70" i="17"/>
  <c r="H70" i="17"/>
  <c r="I70" i="17" s="1"/>
  <c r="P70" i="17"/>
  <c r="C71" i="17"/>
  <c r="F71" i="17"/>
  <c r="H71" i="17" s="1"/>
  <c r="I71" i="17" s="1"/>
  <c r="G71" i="17"/>
  <c r="P71" i="17"/>
  <c r="C72" i="17"/>
  <c r="F72" i="17"/>
  <c r="G72" i="17" s="1"/>
  <c r="P72" i="17"/>
  <c r="C73" i="17"/>
  <c r="H73" i="17" s="1"/>
  <c r="I73" i="17" s="1"/>
  <c r="F73" i="17"/>
  <c r="G73" i="17" s="1"/>
  <c r="P73" i="17"/>
  <c r="C74" i="17"/>
  <c r="F74" i="17"/>
  <c r="G74" i="17"/>
  <c r="H74" i="17"/>
  <c r="I74" i="17" s="1"/>
  <c r="P74" i="17"/>
  <c r="C75" i="17"/>
  <c r="F75" i="17"/>
  <c r="H75" i="17" s="1"/>
  <c r="I75" i="17" s="1"/>
  <c r="G75" i="17"/>
  <c r="P75" i="17"/>
  <c r="C76" i="17"/>
  <c r="F76" i="17"/>
  <c r="G76" i="17" s="1"/>
  <c r="P76" i="17"/>
  <c r="C77" i="17"/>
  <c r="F77" i="17"/>
  <c r="G77" i="17" s="1"/>
  <c r="H77" i="17"/>
  <c r="I77" i="17" s="1"/>
  <c r="P77" i="17"/>
  <c r="C78" i="17"/>
  <c r="F78" i="17"/>
  <c r="G78" i="17"/>
  <c r="H78" i="17"/>
  <c r="I78" i="17" s="1"/>
  <c r="P78" i="17"/>
  <c r="C79" i="17"/>
  <c r="F79" i="17"/>
  <c r="H79" i="17" s="1"/>
  <c r="I79" i="17" s="1"/>
  <c r="G79" i="17"/>
  <c r="P79" i="17"/>
  <c r="C80" i="17"/>
  <c r="F80" i="17"/>
  <c r="G80" i="17" s="1"/>
  <c r="P80" i="17"/>
  <c r="C81" i="17"/>
  <c r="H81" i="17" s="1"/>
  <c r="I81" i="17" s="1"/>
  <c r="F81" i="17"/>
  <c r="G81" i="17" s="1"/>
  <c r="P81" i="17"/>
  <c r="C82" i="17"/>
  <c r="F82" i="17"/>
  <c r="P82" i="17"/>
  <c r="C83" i="17"/>
  <c r="H83" i="17" s="1"/>
  <c r="F83" i="17"/>
  <c r="G83" i="17"/>
  <c r="I83" i="17"/>
  <c r="P83" i="17"/>
  <c r="Q83" i="17"/>
  <c r="C84" i="17"/>
  <c r="F84" i="17"/>
  <c r="G84" i="17" s="1"/>
  <c r="H84" i="17"/>
  <c r="I84" i="17" s="1"/>
  <c r="P84" i="17"/>
  <c r="C85" i="17"/>
  <c r="H85" i="17" s="1"/>
  <c r="I85" i="17" s="1"/>
  <c r="F85" i="17"/>
  <c r="G85" i="17"/>
  <c r="P85" i="17"/>
  <c r="Q85" i="17"/>
  <c r="C86" i="17"/>
  <c r="F86" i="17"/>
  <c r="P86" i="17"/>
  <c r="C87" i="17"/>
  <c r="H87" i="17" s="1"/>
  <c r="F87" i="17"/>
  <c r="G87" i="17"/>
  <c r="I87" i="17"/>
  <c r="P87" i="17"/>
  <c r="Q87" i="17"/>
  <c r="C88" i="17"/>
  <c r="F88" i="17"/>
  <c r="G88" i="17" s="1"/>
  <c r="H88" i="17"/>
  <c r="I88" i="17" s="1"/>
  <c r="P88" i="17"/>
  <c r="C89" i="17"/>
  <c r="H89" i="17" s="1"/>
  <c r="I89" i="17" s="1"/>
  <c r="F89" i="17"/>
  <c r="G89" i="17"/>
  <c r="P89" i="17"/>
  <c r="Q89" i="17"/>
  <c r="C90" i="17"/>
  <c r="F90" i="17"/>
  <c r="P90" i="17"/>
  <c r="C91" i="17"/>
  <c r="H91" i="17" s="1"/>
  <c r="F91" i="17"/>
  <c r="G91" i="17"/>
  <c r="I91" i="17"/>
  <c r="P91" i="17"/>
  <c r="Q91" i="17"/>
  <c r="C92" i="17"/>
  <c r="F92" i="17"/>
  <c r="G92" i="17" s="1"/>
  <c r="H92" i="17"/>
  <c r="I92" i="17" s="1"/>
  <c r="P92" i="17"/>
  <c r="C93" i="17"/>
  <c r="H93" i="17" s="1"/>
  <c r="I93" i="17" s="1"/>
  <c r="F93" i="17"/>
  <c r="G93" i="17"/>
  <c r="P93" i="17"/>
  <c r="Q93" i="17"/>
  <c r="C94" i="17"/>
  <c r="F94" i="17"/>
  <c r="P94" i="17"/>
  <c r="C95" i="17"/>
  <c r="H95" i="17" s="1"/>
  <c r="F95" i="17"/>
  <c r="G95" i="17"/>
  <c r="I95" i="17"/>
  <c r="P95" i="17"/>
  <c r="Q95" i="17"/>
  <c r="C96" i="17"/>
  <c r="F96" i="17"/>
  <c r="G96" i="17" s="1"/>
  <c r="H96" i="17"/>
  <c r="I96" i="17" s="1"/>
  <c r="P96" i="17"/>
  <c r="C97" i="17"/>
  <c r="H97" i="17" s="1"/>
  <c r="I97" i="17" s="1"/>
  <c r="F97" i="17"/>
  <c r="G97" i="17"/>
  <c r="P97" i="17"/>
  <c r="Q97" i="17"/>
  <c r="C98" i="17"/>
  <c r="F98" i="17"/>
  <c r="P98" i="17"/>
  <c r="C99" i="17"/>
  <c r="H99" i="17" s="1"/>
  <c r="F99" i="17"/>
  <c r="G99" i="17"/>
  <c r="I99" i="17"/>
  <c r="P99" i="17"/>
  <c r="Q99" i="17"/>
  <c r="C100" i="17"/>
  <c r="F100" i="17"/>
  <c r="G100" i="17" s="1"/>
  <c r="H100" i="17"/>
  <c r="I100" i="17" s="1"/>
  <c r="P100" i="17"/>
  <c r="C101" i="17"/>
  <c r="H101" i="17" s="1"/>
  <c r="I101" i="17" s="1"/>
  <c r="F101" i="17"/>
  <c r="G101" i="17"/>
  <c r="P101" i="17"/>
  <c r="Q101" i="17"/>
  <c r="C102" i="17"/>
  <c r="F102" i="17"/>
  <c r="P102" i="17"/>
  <c r="C103" i="17"/>
  <c r="H103" i="17" s="1"/>
  <c r="F103" i="17"/>
  <c r="G103" i="17"/>
  <c r="I103" i="17"/>
  <c r="P103" i="17"/>
  <c r="Q103" i="17"/>
  <c r="C104" i="17"/>
  <c r="F104" i="17"/>
  <c r="G104" i="17" s="1"/>
  <c r="H104" i="17"/>
  <c r="I104" i="17" s="1"/>
  <c r="P104" i="17"/>
  <c r="C105" i="17"/>
  <c r="H105" i="17" s="1"/>
  <c r="I105" i="17" s="1"/>
  <c r="F105" i="17"/>
  <c r="G105" i="17"/>
  <c r="P105" i="17"/>
  <c r="Q105" i="17"/>
  <c r="C106" i="17"/>
  <c r="F106" i="17"/>
  <c r="P106" i="17"/>
  <c r="C107" i="17"/>
  <c r="H107" i="17" s="1"/>
  <c r="F107" i="17"/>
  <c r="G107" i="17"/>
  <c r="I107" i="17"/>
  <c r="P107" i="17"/>
  <c r="Q107" i="17"/>
  <c r="C108" i="17"/>
  <c r="F108" i="17"/>
  <c r="G108" i="17" s="1"/>
  <c r="H108" i="17"/>
  <c r="I108" i="17" s="1"/>
  <c r="P108" i="17"/>
  <c r="C109" i="17"/>
  <c r="H109" i="17" s="1"/>
  <c r="F109" i="17"/>
  <c r="G109" i="17"/>
  <c r="I109" i="17"/>
  <c r="P109" i="17"/>
  <c r="Q109" i="17"/>
  <c r="C110" i="17"/>
  <c r="F110" i="17"/>
  <c r="G110" i="17" s="1"/>
  <c r="P110" i="17"/>
  <c r="C111" i="17"/>
  <c r="H111" i="17" s="1"/>
  <c r="F111" i="17"/>
  <c r="G111" i="17"/>
  <c r="I111" i="17"/>
  <c r="P111" i="17"/>
  <c r="Q111" i="17"/>
  <c r="C112" i="17"/>
  <c r="F112" i="17"/>
  <c r="G112" i="17" s="1"/>
  <c r="P112" i="17"/>
  <c r="C113" i="17"/>
  <c r="H113" i="17" s="1"/>
  <c r="F113" i="17"/>
  <c r="G113" i="17"/>
  <c r="I113" i="17"/>
  <c r="P113" i="17"/>
  <c r="Q113" i="17"/>
  <c r="C114" i="17"/>
  <c r="F114" i="17"/>
  <c r="G114" i="17" s="1"/>
  <c r="P114" i="17"/>
  <c r="C115" i="17"/>
  <c r="H115" i="17" s="1"/>
  <c r="F115" i="17"/>
  <c r="G115" i="17"/>
  <c r="I115" i="17"/>
  <c r="P115" i="17"/>
  <c r="Q115" i="17"/>
  <c r="C116" i="17"/>
  <c r="F116" i="17"/>
  <c r="G116" i="17" s="1"/>
  <c r="P116" i="17"/>
  <c r="C117" i="17"/>
  <c r="H117" i="17" s="1"/>
  <c r="F117" i="17"/>
  <c r="G117" i="17"/>
  <c r="I117" i="17"/>
  <c r="P117" i="17"/>
  <c r="Q117" i="17"/>
  <c r="C118" i="17"/>
  <c r="F118" i="17"/>
  <c r="G118" i="17" s="1"/>
  <c r="P118" i="17"/>
  <c r="C119" i="17"/>
  <c r="H119" i="17" s="1"/>
  <c r="F119" i="17"/>
  <c r="G119" i="17"/>
  <c r="I119" i="17"/>
  <c r="P119" i="17"/>
  <c r="Q119" i="17"/>
  <c r="C120" i="17"/>
  <c r="F120" i="17"/>
  <c r="G120" i="17" s="1"/>
  <c r="P120" i="17"/>
  <c r="C121" i="17"/>
  <c r="H121" i="17" s="1"/>
  <c r="F121" i="17"/>
  <c r="G121" i="17"/>
  <c r="I121" i="17"/>
  <c r="P121" i="17"/>
  <c r="Q121" i="17"/>
  <c r="C122" i="17"/>
  <c r="F122" i="17"/>
  <c r="G122" i="17" s="1"/>
  <c r="P122" i="17"/>
  <c r="C123" i="17"/>
  <c r="H123" i="17" s="1"/>
  <c r="F123" i="17"/>
  <c r="Q3" i="17" s="1"/>
  <c r="G123" i="17"/>
  <c r="I123" i="17"/>
  <c r="P123" i="17"/>
  <c r="Q123" i="17"/>
  <c r="C124" i="17"/>
  <c r="F124" i="17"/>
  <c r="H124" i="17" s="1"/>
  <c r="I124" i="17" s="1"/>
  <c r="P124" i="17"/>
  <c r="C125" i="17"/>
  <c r="H125" i="17" s="1"/>
  <c r="F125" i="17"/>
  <c r="Q13" i="17" s="1"/>
  <c r="G125" i="17"/>
  <c r="I125" i="17"/>
  <c r="P125" i="17"/>
  <c r="Q125" i="17"/>
  <c r="C126" i="17"/>
  <c r="F126" i="17"/>
  <c r="H126" i="17" s="1"/>
  <c r="I126" i="17" s="1"/>
  <c r="P126" i="17"/>
  <c r="C127" i="17"/>
  <c r="H127" i="17" s="1"/>
  <c r="F127" i="17"/>
  <c r="Q7" i="17" s="1"/>
  <c r="G127" i="17"/>
  <c r="I127" i="17"/>
  <c r="P127" i="17"/>
  <c r="Q127" i="17"/>
  <c r="C128" i="17"/>
  <c r="F128" i="17"/>
  <c r="H128" i="17" s="1"/>
  <c r="I128" i="17" s="1"/>
  <c r="P128" i="17"/>
  <c r="C129" i="17"/>
  <c r="H129" i="17" s="1"/>
  <c r="F129" i="17"/>
  <c r="Q17" i="17" s="1"/>
  <c r="G129" i="17"/>
  <c r="I129" i="17"/>
  <c r="C130" i="17"/>
  <c r="F130" i="17"/>
  <c r="H130" i="17"/>
  <c r="I130" i="17" s="1"/>
  <c r="C131" i="17"/>
  <c r="H131" i="17" s="1"/>
  <c r="I131" i="17" s="1"/>
  <c r="F131" i="17"/>
  <c r="G131" i="17"/>
  <c r="C132" i="17"/>
  <c r="F132" i="17"/>
  <c r="G132" i="17" s="1"/>
  <c r="C133" i="17"/>
  <c r="H133" i="17" s="1"/>
  <c r="I133" i="17" s="1"/>
  <c r="F133" i="17"/>
  <c r="Q21" i="17" s="1"/>
  <c r="G133" i="17"/>
  <c r="C134" i="17"/>
  <c r="F134" i="17"/>
  <c r="C135" i="17"/>
  <c r="H135" i="17" s="1"/>
  <c r="F135" i="17"/>
  <c r="Q23" i="17" s="1"/>
  <c r="G135" i="17"/>
  <c r="I135" i="17"/>
  <c r="C136" i="17"/>
  <c r="F136" i="17"/>
  <c r="C137" i="17"/>
  <c r="H137" i="17" s="1"/>
  <c r="F137" i="17"/>
  <c r="Q25" i="17" s="1"/>
  <c r="G137" i="17"/>
  <c r="I137" i="17"/>
  <c r="C138" i="17"/>
  <c r="F138" i="17"/>
  <c r="H138" i="17"/>
  <c r="I138" i="17" s="1"/>
  <c r="C139" i="17"/>
  <c r="H139" i="17" s="1"/>
  <c r="F139" i="17"/>
  <c r="Q27" i="17" s="1"/>
  <c r="G139" i="17"/>
  <c r="I139" i="17"/>
  <c r="C140" i="17"/>
  <c r="F140" i="17"/>
  <c r="G140" i="17" s="1"/>
  <c r="C141" i="17"/>
  <c r="H141" i="17" s="1"/>
  <c r="I141" i="17" s="1"/>
  <c r="F141" i="17"/>
  <c r="Q29" i="17" s="1"/>
  <c r="G141" i="17"/>
  <c r="C142" i="17"/>
  <c r="F142" i="17"/>
  <c r="C143" i="17"/>
  <c r="H143" i="17" s="1"/>
  <c r="F143" i="17"/>
  <c r="Q31" i="17" s="1"/>
  <c r="G143" i="17"/>
  <c r="I143" i="17"/>
  <c r="C144" i="17"/>
  <c r="F144" i="17"/>
  <c r="H144" i="17"/>
  <c r="I144" i="17" s="1"/>
  <c r="C145" i="17"/>
  <c r="H145" i="17" s="1"/>
  <c r="F145" i="17"/>
  <c r="Q33" i="17" s="1"/>
  <c r="G145" i="17"/>
  <c r="I145" i="17"/>
  <c r="C146" i="17"/>
  <c r="F146" i="17"/>
  <c r="H146" i="17"/>
  <c r="I146" i="17" s="1"/>
  <c r="C147" i="17"/>
  <c r="H147" i="17" s="1"/>
  <c r="I147" i="17" s="1"/>
  <c r="F147" i="17"/>
  <c r="Q35" i="17" s="1"/>
  <c r="G147" i="17"/>
  <c r="C148" i="17"/>
  <c r="F148" i="17"/>
  <c r="G148" i="17" s="1"/>
  <c r="C149" i="17"/>
  <c r="H149" i="17" s="1"/>
  <c r="I149" i="17" s="1"/>
  <c r="F149" i="17"/>
  <c r="Q37" i="17" s="1"/>
  <c r="G149" i="17"/>
  <c r="C150" i="17"/>
  <c r="F150" i="17"/>
  <c r="C151" i="17"/>
  <c r="H151" i="17" s="1"/>
  <c r="F151" i="17"/>
  <c r="Q39" i="17" s="1"/>
  <c r="G151" i="17"/>
  <c r="I151" i="17"/>
  <c r="C152" i="17"/>
  <c r="F152" i="17"/>
  <c r="C153" i="17"/>
  <c r="H153" i="17" s="1"/>
  <c r="F153" i="17"/>
  <c r="Q41" i="17" s="1"/>
  <c r="G153" i="17"/>
  <c r="I153" i="17"/>
  <c r="C154" i="17"/>
  <c r="F154" i="17"/>
  <c r="H154" i="17"/>
  <c r="I154" i="17" s="1"/>
  <c r="C155" i="17"/>
  <c r="H155" i="17" s="1"/>
  <c r="F155" i="17"/>
  <c r="Q43" i="17" s="1"/>
  <c r="G155" i="17"/>
  <c r="I155" i="17"/>
  <c r="C156" i="17"/>
  <c r="F156" i="17"/>
  <c r="G156" i="17" s="1"/>
  <c r="C157" i="17"/>
  <c r="H157" i="17" s="1"/>
  <c r="I157" i="17" s="1"/>
  <c r="F157" i="17"/>
  <c r="Q45" i="17" s="1"/>
  <c r="G157" i="17"/>
  <c r="C158" i="17"/>
  <c r="F158" i="17"/>
  <c r="C159" i="17"/>
  <c r="H159" i="17" s="1"/>
  <c r="F159" i="17"/>
  <c r="Q47" i="17" s="1"/>
  <c r="G159" i="17"/>
  <c r="I159" i="17"/>
  <c r="C160" i="17"/>
  <c r="F160" i="17"/>
  <c r="H160" i="17"/>
  <c r="I160" i="17" s="1"/>
  <c r="C161" i="17"/>
  <c r="H161" i="17" s="1"/>
  <c r="F161" i="17"/>
  <c r="Q49" i="17" s="1"/>
  <c r="G161" i="17"/>
  <c r="I161" i="17"/>
  <c r="C162" i="17"/>
  <c r="F162" i="17"/>
  <c r="H162" i="17"/>
  <c r="I162" i="17" s="1"/>
  <c r="C163" i="17"/>
  <c r="H163" i="17" s="1"/>
  <c r="I163" i="17" s="1"/>
  <c r="F163" i="17"/>
  <c r="Q51" i="17" s="1"/>
  <c r="G163" i="17"/>
  <c r="C164" i="17"/>
  <c r="F164" i="17"/>
  <c r="G164" i="17" s="1"/>
  <c r="C165" i="17"/>
  <c r="H165" i="17" s="1"/>
  <c r="I165" i="17" s="1"/>
  <c r="F165" i="17"/>
  <c r="Q53" i="17" s="1"/>
  <c r="G165" i="17"/>
  <c r="C166" i="17"/>
  <c r="F166" i="17"/>
  <c r="C167" i="17"/>
  <c r="H167" i="17" s="1"/>
  <c r="F167" i="17"/>
  <c r="Q55" i="17" s="1"/>
  <c r="G167" i="17"/>
  <c r="I167" i="17"/>
  <c r="C168" i="17"/>
  <c r="F168" i="17"/>
  <c r="H168" i="17"/>
  <c r="I168" i="17" s="1"/>
  <c r="C169" i="17"/>
  <c r="H169" i="17" s="1"/>
  <c r="F169" i="17"/>
  <c r="Q57" i="17" s="1"/>
  <c r="G169" i="17"/>
  <c r="I169" i="17"/>
  <c r="C170" i="17"/>
  <c r="F170" i="17"/>
  <c r="H170" i="17"/>
  <c r="I170" i="17" s="1"/>
  <c r="C171" i="17"/>
  <c r="H171" i="17" s="1"/>
  <c r="I171" i="17" s="1"/>
  <c r="F171" i="17"/>
  <c r="Q59" i="17" s="1"/>
  <c r="G171" i="17"/>
  <c r="C172" i="17"/>
  <c r="F172" i="17"/>
  <c r="G172" i="17" s="1"/>
  <c r="C173" i="17"/>
  <c r="H173" i="17" s="1"/>
  <c r="I173" i="17" s="1"/>
  <c r="F173" i="17"/>
  <c r="Q61" i="17" s="1"/>
  <c r="G173" i="17"/>
  <c r="C174" i="17"/>
  <c r="F174" i="17"/>
  <c r="C175" i="17"/>
  <c r="H175" i="17" s="1"/>
  <c r="F175" i="17"/>
  <c r="Q63" i="17" s="1"/>
  <c r="G175" i="17"/>
  <c r="I175" i="17"/>
  <c r="C176" i="17"/>
  <c r="F176" i="17"/>
  <c r="H176" i="17"/>
  <c r="I176" i="17" s="1"/>
  <c r="C177" i="17"/>
  <c r="H177" i="17" s="1"/>
  <c r="F177" i="17"/>
  <c r="Q65" i="17" s="1"/>
  <c r="G177" i="17"/>
  <c r="I177" i="17"/>
  <c r="C178" i="17"/>
  <c r="F178" i="17"/>
  <c r="H178" i="17"/>
  <c r="I178" i="17" s="1"/>
  <c r="C179" i="17"/>
  <c r="H179" i="17" s="1"/>
  <c r="I179" i="17" s="1"/>
  <c r="F179" i="17"/>
  <c r="Q67" i="17" s="1"/>
  <c r="G179" i="17"/>
  <c r="C180" i="17"/>
  <c r="F180" i="17"/>
  <c r="G180" i="17" s="1"/>
  <c r="C181" i="17"/>
  <c r="H181" i="17" s="1"/>
  <c r="I181" i="17" s="1"/>
  <c r="F181" i="17"/>
  <c r="Q69" i="17" s="1"/>
  <c r="G181" i="17"/>
  <c r="C182" i="17"/>
  <c r="F182" i="17"/>
  <c r="C183" i="17"/>
  <c r="H183" i="17" s="1"/>
  <c r="F183" i="17"/>
  <c r="Q71" i="17" s="1"/>
  <c r="G183" i="17"/>
  <c r="I183" i="17"/>
  <c r="C184" i="17"/>
  <c r="F184" i="17"/>
  <c r="C185" i="17"/>
  <c r="H185" i="17" s="1"/>
  <c r="F185" i="17"/>
  <c r="Q73" i="17" s="1"/>
  <c r="G185" i="17"/>
  <c r="I185" i="17"/>
  <c r="C186" i="17"/>
  <c r="F186" i="17"/>
  <c r="H186" i="17"/>
  <c r="I186" i="17" s="1"/>
  <c r="C187" i="17"/>
  <c r="H187" i="17" s="1"/>
  <c r="F187" i="17"/>
  <c r="Q75" i="17" s="1"/>
  <c r="G187" i="17"/>
  <c r="I187" i="17"/>
  <c r="C188" i="17"/>
  <c r="F188" i="17"/>
  <c r="G188" i="17" s="1"/>
  <c r="C189" i="17"/>
  <c r="H189" i="17" s="1"/>
  <c r="I189" i="17" s="1"/>
  <c r="F189" i="17"/>
  <c r="Q77" i="17" s="1"/>
  <c r="G189" i="17"/>
  <c r="C190" i="17"/>
  <c r="F190" i="17"/>
  <c r="C191" i="17"/>
  <c r="H191" i="17" s="1"/>
  <c r="F191" i="17"/>
  <c r="Q79" i="17" s="1"/>
  <c r="G191" i="17"/>
  <c r="I191" i="17"/>
  <c r="C192" i="17"/>
  <c r="F192" i="17"/>
  <c r="H192" i="17"/>
  <c r="I192" i="17" s="1"/>
  <c r="C193" i="17"/>
  <c r="H193" i="17" s="1"/>
  <c r="F193" i="17"/>
  <c r="Q81" i="17" s="1"/>
  <c r="G193" i="17"/>
  <c r="I193" i="17"/>
  <c r="C194" i="17"/>
  <c r="F194" i="17"/>
  <c r="H194" i="17"/>
  <c r="I194" i="17" s="1"/>
  <c r="C195" i="17"/>
  <c r="H195" i="17" s="1"/>
  <c r="I195" i="17" s="1"/>
  <c r="F195" i="17"/>
  <c r="G195" i="17"/>
  <c r="C196" i="17"/>
  <c r="F196" i="17"/>
  <c r="H196" i="17" s="1"/>
  <c r="I196" i="17" s="1"/>
  <c r="C197" i="17"/>
  <c r="H197" i="17" s="1"/>
  <c r="I197" i="17" s="1"/>
  <c r="F197" i="17"/>
  <c r="G197" i="17"/>
  <c r="C198" i="17"/>
  <c r="F198" i="17"/>
  <c r="C199" i="17"/>
  <c r="H199" i="17" s="1"/>
  <c r="F199" i="17"/>
  <c r="G199" i="17"/>
  <c r="I199" i="17"/>
  <c r="C200" i="17"/>
  <c r="F200" i="17"/>
  <c r="H200" i="17"/>
  <c r="I200" i="17" s="1"/>
  <c r="C201" i="17"/>
  <c r="H201" i="17" s="1"/>
  <c r="F201" i="17"/>
  <c r="G201" i="17"/>
  <c r="I201" i="17"/>
  <c r="C202" i="17"/>
  <c r="F202" i="17"/>
  <c r="H202" i="17"/>
  <c r="I202" i="17" s="1"/>
  <c r="C203" i="17"/>
  <c r="H203" i="17" s="1"/>
  <c r="I203" i="17" s="1"/>
  <c r="F203" i="17"/>
  <c r="G203" i="17"/>
  <c r="C204" i="17"/>
  <c r="F204" i="17"/>
  <c r="H204" i="17" s="1"/>
  <c r="I204" i="17" s="1"/>
  <c r="C205" i="17"/>
  <c r="H205" i="17" s="1"/>
  <c r="I205" i="17" s="1"/>
  <c r="F205" i="17"/>
  <c r="G205" i="17"/>
  <c r="C206" i="17"/>
  <c r="F206" i="17"/>
  <c r="C207" i="17"/>
  <c r="H207" i="17" s="1"/>
  <c r="F207" i="17"/>
  <c r="G207" i="17"/>
  <c r="I207" i="17"/>
  <c r="C208" i="17"/>
  <c r="F208" i="17"/>
  <c r="H208" i="17"/>
  <c r="I208" i="17" s="1"/>
  <c r="C209" i="17"/>
  <c r="H209" i="17" s="1"/>
  <c r="F209" i="17"/>
  <c r="G209" i="17"/>
  <c r="I209" i="17"/>
  <c r="C210" i="17"/>
  <c r="F210" i="17"/>
  <c r="H210" i="17"/>
  <c r="I210" i="17" s="1"/>
  <c r="C211" i="17"/>
  <c r="H211" i="17" s="1"/>
  <c r="I211" i="17" s="1"/>
  <c r="F211" i="17"/>
  <c r="G211" i="17"/>
  <c r="C212" i="17"/>
  <c r="F212" i="17"/>
  <c r="H212" i="17" s="1"/>
  <c r="I212" i="17" s="1"/>
  <c r="C213" i="17"/>
  <c r="H213" i="17" s="1"/>
  <c r="I213" i="17" s="1"/>
  <c r="F213" i="17"/>
  <c r="G213" i="17"/>
  <c r="C214" i="17"/>
  <c r="F214" i="17"/>
  <c r="C215" i="17"/>
  <c r="H215" i="17" s="1"/>
  <c r="F215" i="17"/>
  <c r="G215" i="17"/>
  <c r="I215" i="17"/>
  <c r="C216" i="17"/>
  <c r="F216" i="17"/>
  <c r="C217" i="17"/>
  <c r="H217" i="17" s="1"/>
  <c r="F217" i="17"/>
  <c r="G217" i="17"/>
  <c r="I217" i="17"/>
  <c r="C218" i="17"/>
  <c r="F218" i="17"/>
  <c r="H218" i="17"/>
  <c r="I218" i="17" s="1"/>
  <c r="C219" i="17"/>
  <c r="H219" i="17" s="1"/>
  <c r="F219" i="17"/>
  <c r="G219" i="17"/>
  <c r="I219" i="17"/>
  <c r="C220" i="17"/>
  <c r="F220" i="17"/>
  <c r="H220" i="17" s="1"/>
  <c r="I220" i="17" s="1"/>
  <c r="C221" i="17"/>
  <c r="H221" i="17" s="1"/>
  <c r="I221" i="17" s="1"/>
  <c r="F221" i="17"/>
  <c r="G221" i="17"/>
  <c r="C222" i="17"/>
  <c r="F222" i="17"/>
  <c r="C223" i="17"/>
  <c r="H223" i="17" s="1"/>
  <c r="F223" i="17"/>
  <c r="G223" i="17"/>
  <c r="I223" i="17"/>
  <c r="C224" i="17"/>
  <c r="F224" i="17"/>
  <c r="H224" i="17" s="1"/>
  <c r="I224" i="17" s="1"/>
  <c r="C225" i="17"/>
  <c r="H225" i="17" s="1"/>
  <c r="F225" i="17"/>
  <c r="G225" i="17"/>
  <c r="I225" i="17"/>
  <c r="C226" i="17"/>
  <c r="F226" i="17"/>
  <c r="H226" i="17"/>
  <c r="I226" i="17" s="1"/>
  <c r="C227" i="17"/>
  <c r="H227" i="17" s="1"/>
  <c r="I227" i="17" s="1"/>
  <c r="F227" i="17"/>
  <c r="G227" i="17"/>
  <c r="C228" i="17"/>
  <c r="F228" i="17"/>
  <c r="H228" i="17" s="1"/>
  <c r="I228" i="17" s="1"/>
  <c r="C229" i="17"/>
  <c r="H229" i="17" s="1"/>
  <c r="I229" i="17" s="1"/>
  <c r="F229" i="17"/>
  <c r="G229" i="17"/>
  <c r="C230" i="17"/>
  <c r="F230" i="17"/>
  <c r="C231" i="17"/>
  <c r="H231" i="17" s="1"/>
  <c r="F231" i="17"/>
  <c r="G231" i="17"/>
  <c r="I231" i="17"/>
  <c r="C232" i="17"/>
  <c r="F232" i="17"/>
  <c r="H232" i="17"/>
  <c r="I232" i="17" s="1"/>
  <c r="C233" i="17"/>
  <c r="H233" i="17" s="1"/>
  <c r="F233" i="17"/>
  <c r="G233" i="17"/>
  <c r="I233" i="17"/>
  <c r="C234" i="17"/>
  <c r="F234" i="17"/>
  <c r="H234" i="17"/>
  <c r="I234" i="17" s="1"/>
  <c r="C235" i="17"/>
  <c r="H235" i="17" s="1"/>
  <c r="I235" i="17" s="1"/>
  <c r="F235" i="17"/>
  <c r="G235" i="17"/>
  <c r="C236" i="17"/>
  <c r="F236" i="17"/>
  <c r="H236" i="17" s="1"/>
  <c r="I236" i="17" s="1"/>
  <c r="C237" i="17"/>
  <c r="H237" i="17" s="1"/>
  <c r="I237" i="17" s="1"/>
  <c r="F237" i="17"/>
  <c r="G237" i="17"/>
  <c r="C238" i="17"/>
  <c r="F238" i="17"/>
  <c r="C239" i="17"/>
  <c r="H239" i="17" s="1"/>
  <c r="F239" i="17"/>
  <c r="G239" i="17"/>
  <c r="I239" i="17"/>
  <c r="C240" i="17"/>
  <c r="F240" i="17"/>
  <c r="H240" i="17"/>
  <c r="I240" i="17" s="1"/>
  <c r="C4" i="16"/>
  <c r="I4" i="16"/>
  <c r="C5" i="16"/>
  <c r="I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C66" i="16"/>
  <c r="C67" i="16"/>
  <c r="C68" i="16"/>
  <c r="C69" i="16"/>
  <c r="C70" i="16"/>
  <c r="C71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90" i="16"/>
  <c r="C91" i="16"/>
  <c r="C92" i="16"/>
  <c r="C93" i="16"/>
  <c r="C94" i="16"/>
  <c r="C95" i="16"/>
  <c r="C96" i="16"/>
  <c r="C97" i="16"/>
  <c r="C98" i="16"/>
  <c r="C99" i="16"/>
  <c r="C100" i="16"/>
  <c r="C101" i="16"/>
  <c r="C102" i="16"/>
  <c r="C103" i="16"/>
  <c r="C104" i="16"/>
  <c r="C105" i="16"/>
  <c r="C106" i="16"/>
  <c r="C107" i="16"/>
  <c r="C108" i="16"/>
  <c r="C109" i="16"/>
  <c r="C110" i="16"/>
  <c r="C111" i="16"/>
  <c r="C112" i="16"/>
  <c r="C113" i="16"/>
  <c r="C114" i="16"/>
  <c r="C115" i="16"/>
  <c r="C116" i="16"/>
  <c r="C117" i="16"/>
  <c r="C118" i="16"/>
  <c r="C119" i="16"/>
  <c r="C120" i="16"/>
  <c r="C121" i="16"/>
  <c r="C122" i="16"/>
  <c r="C123" i="16"/>
  <c r="L123" i="16"/>
  <c r="N123" i="16"/>
  <c r="C124" i="16"/>
  <c r="C125" i="16"/>
  <c r="C126" i="16"/>
  <c r="C127" i="16"/>
  <c r="C128" i="16"/>
  <c r="C129" i="16"/>
  <c r="C130" i="16"/>
  <c r="C131" i="16"/>
  <c r="C132" i="16"/>
  <c r="C133" i="16"/>
  <c r="C134" i="16"/>
  <c r="C135" i="16"/>
  <c r="C136" i="16"/>
  <c r="C137" i="16"/>
  <c r="C138" i="16"/>
  <c r="C139" i="16"/>
  <c r="C140" i="16"/>
  <c r="C141" i="16"/>
  <c r="C142" i="16"/>
  <c r="C143" i="16"/>
  <c r="C144" i="16"/>
  <c r="C145" i="16"/>
  <c r="C146" i="16"/>
  <c r="C147" i="16"/>
  <c r="C148" i="16"/>
  <c r="C149" i="16"/>
  <c r="C150" i="16"/>
  <c r="C151" i="16"/>
  <c r="C152" i="16"/>
  <c r="C153" i="16"/>
  <c r="C154" i="16"/>
  <c r="C155" i="16"/>
  <c r="C156" i="16"/>
  <c r="C157" i="16"/>
  <c r="C158" i="16"/>
  <c r="C159" i="16"/>
  <c r="C160" i="16"/>
  <c r="C161" i="16"/>
  <c r="C162" i="16"/>
  <c r="C163" i="16"/>
  <c r="C164" i="16"/>
  <c r="C165" i="16"/>
  <c r="C166" i="16"/>
  <c r="C167" i="16"/>
  <c r="C168" i="16"/>
  <c r="C169" i="16"/>
  <c r="C170" i="16"/>
  <c r="C171" i="16"/>
  <c r="C172" i="16"/>
  <c r="C173" i="16"/>
  <c r="C174" i="16"/>
  <c r="C175" i="16"/>
  <c r="C176" i="16"/>
  <c r="C177" i="16"/>
  <c r="C178" i="16"/>
  <c r="C179" i="16"/>
  <c r="C180" i="16"/>
  <c r="C181" i="16"/>
  <c r="C182" i="16"/>
  <c r="C183" i="16"/>
  <c r="C184" i="16"/>
  <c r="C185" i="16"/>
  <c r="C186" i="16"/>
  <c r="C187" i="16"/>
  <c r="C188" i="16"/>
  <c r="C189" i="16"/>
  <c r="C190" i="16"/>
  <c r="C191" i="16"/>
  <c r="C192" i="16"/>
  <c r="C193" i="16"/>
  <c r="C194" i="16"/>
  <c r="C195" i="16"/>
  <c r="C196" i="16"/>
  <c r="C197" i="16"/>
  <c r="C198" i="16"/>
  <c r="C199" i="16"/>
  <c r="C200" i="16"/>
  <c r="C201" i="16"/>
  <c r="C202" i="16"/>
  <c r="C203" i="16"/>
  <c r="C204" i="16"/>
  <c r="C205" i="16"/>
  <c r="C206" i="16"/>
  <c r="C207" i="16"/>
  <c r="C208" i="16"/>
  <c r="C209" i="16"/>
  <c r="C210" i="16"/>
  <c r="C211" i="16"/>
  <c r="C212" i="16"/>
  <c r="C213" i="16"/>
  <c r="C214" i="16"/>
  <c r="C215" i="16"/>
  <c r="C216" i="16"/>
  <c r="C217" i="16"/>
  <c r="C218" i="16"/>
  <c r="C219" i="16"/>
  <c r="C220" i="16"/>
  <c r="C221" i="16"/>
  <c r="C222" i="16"/>
  <c r="C223" i="16"/>
  <c r="C224" i="16"/>
  <c r="C225" i="16"/>
  <c r="C226" i="16"/>
  <c r="C227" i="16"/>
  <c r="C228" i="16"/>
  <c r="C229" i="16"/>
  <c r="C230" i="16"/>
  <c r="C231" i="16"/>
  <c r="C232" i="16"/>
  <c r="C233" i="16"/>
  <c r="C234" i="16"/>
  <c r="C235" i="16"/>
  <c r="C236" i="16"/>
  <c r="C237" i="16"/>
  <c r="C238" i="16"/>
  <c r="C239" i="16"/>
  <c r="C240" i="16"/>
  <c r="M3" i="15"/>
  <c r="C4" i="15"/>
  <c r="M4" i="15"/>
  <c r="C5" i="15"/>
  <c r="M5" i="15"/>
  <c r="C6" i="15"/>
  <c r="M6" i="15"/>
  <c r="C7" i="15"/>
  <c r="M7" i="15"/>
  <c r="C8" i="15"/>
  <c r="M8" i="15"/>
  <c r="C9" i="15"/>
  <c r="C10" i="15"/>
  <c r="C11" i="15"/>
  <c r="M11" i="15"/>
  <c r="C12" i="15"/>
  <c r="M12" i="15"/>
  <c r="C13" i="15"/>
  <c r="M13" i="15"/>
  <c r="C14" i="15"/>
  <c r="M14" i="15"/>
  <c r="C15" i="15"/>
  <c r="M15" i="15"/>
  <c r="C16" i="15"/>
  <c r="M16" i="15"/>
  <c r="C17" i="15"/>
  <c r="M17" i="15"/>
  <c r="C18" i="15"/>
  <c r="M18" i="15"/>
  <c r="C19" i="15"/>
  <c r="M19" i="15"/>
  <c r="C20" i="15"/>
  <c r="M20" i="15"/>
  <c r="C21" i="15"/>
  <c r="M21" i="15"/>
  <c r="C22" i="15"/>
  <c r="M22" i="15"/>
  <c r="C23" i="15"/>
  <c r="M23" i="15"/>
  <c r="C24" i="15"/>
  <c r="M24" i="15"/>
  <c r="C25" i="15"/>
  <c r="M25" i="15"/>
  <c r="C26" i="15"/>
  <c r="M26" i="15"/>
  <c r="C27" i="15"/>
  <c r="M27" i="15"/>
  <c r="C28" i="15"/>
  <c r="M28" i="15"/>
  <c r="C29" i="15"/>
  <c r="M29" i="15"/>
  <c r="C30" i="15"/>
  <c r="M30" i="15"/>
  <c r="C31" i="15"/>
  <c r="M31" i="15"/>
  <c r="C32" i="15"/>
  <c r="M32" i="15"/>
  <c r="C33" i="15"/>
  <c r="M33" i="15"/>
  <c r="C34" i="15"/>
  <c r="M34" i="15"/>
  <c r="C35" i="15"/>
  <c r="M35" i="15"/>
  <c r="C36" i="15"/>
  <c r="M36" i="15"/>
  <c r="C37" i="15"/>
  <c r="M37" i="15"/>
  <c r="C38" i="15"/>
  <c r="M38" i="15"/>
  <c r="C39" i="15"/>
  <c r="M39" i="15"/>
  <c r="C40" i="15"/>
  <c r="M40" i="15"/>
  <c r="C41" i="15"/>
  <c r="M41" i="15"/>
  <c r="C42" i="15"/>
  <c r="M42" i="15"/>
  <c r="C43" i="15"/>
  <c r="M43" i="15"/>
  <c r="C44" i="15"/>
  <c r="M44" i="15"/>
  <c r="C45" i="15"/>
  <c r="M45" i="15"/>
  <c r="C46" i="15"/>
  <c r="M46" i="15"/>
  <c r="C47" i="15"/>
  <c r="M47" i="15"/>
  <c r="C48" i="15"/>
  <c r="M48" i="15"/>
  <c r="C49" i="15"/>
  <c r="M49" i="15"/>
  <c r="C50" i="15"/>
  <c r="M50" i="15"/>
  <c r="C51" i="15"/>
  <c r="M51" i="15"/>
  <c r="C52" i="15"/>
  <c r="M52" i="15"/>
  <c r="C53" i="15"/>
  <c r="M53" i="15"/>
  <c r="C54" i="15"/>
  <c r="M54" i="15"/>
  <c r="C55" i="15"/>
  <c r="M55" i="15"/>
  <c r="C56" i="15"/>
  <c r="M56" i="15"/>
  <c r="C57" i="15"/>
  <c r="M57" i="15"/>
  <c r="C58" i="15"/>
  <c r="M58" i="15"/>
  <c r="C59" i="15"/>
  <c r="M59" i="15"/>
  <c r="C60" i="15"/>
  <c r="M60" i="15"/>
  <c r="C61" i="15"/>
  <c r="M61" i="15"/>
  <c r="C62" i="15"/>
  <c r="M62" i="15"/>
  <c r="C63" i="15"/>
  <c r="M63" i="15"/>
  <c r="C64" i="15"/>
  <c r="M64" i="15"/>
  <c r="C65" i="15"/>
  <c r="M65" i="15"/>
  <c r="C66" i="15"/>
  <c r="M66" i="15"/>
  <c r="C67" i="15"/>
  <c r="M67" i="15"/>
  <c r="C68" i="15"/>
  <c r="M68" i="15"/>
  <c r="C69" i="15"/>
  <c r="M69" i="15"/>
  <c r="C70" i="15"/>
  <c r="M70" i="15"/>
  <c r="C71" i="15"/>
  <c r="M71" i="15"/>
  <c r="C72" i="15"/>
  <c r="M72" i="15"/>
  <c r="C73" i="15"/>
  <c r="M73" i="15"/>
  <c r="C74" i="15"/>
  <c r="M74" i="15"/>
  <c r="C75" i="15"/>
  <c r="M75" i="15"/>
  <c r="C76" i="15"/>
  <c r="M76" i="15"/>
  <c r="C77" i="15"/>
  <c r="M77" i="15"/>
  <c r="C78" i="15"/>
  <c r="M78" i="15"/>
  <c r="C79" i="15"/>
  <c r="M79" i="15"/>
  <c r="C80" i="15"/>
  <c r="M80" i="15"/>
  <c r="C81" i="15"/>
  <c r="M81" i="15"/>
  <c r="C82" i="15"/>
  <c r="M82" i="15"/>
  <c r="C83" i="15"/>
  <c r="M83" i="15"/>
  <c r="C84" i="15"/>
  <c r="M84" i="15"/>
  <c r="C85" i="15"/>
  <c r="M85" i="15"/>
  <c r="C86" i="15"/>
  <c r="M86" i="15"/>
  <c r="C87" i="15"/>
  <c r="M87" i="15"/>
  <c r="C88" i="15"/>
  <c r="M88" i="15"/>
  <c r="C89" i="15"/>
  <c r="M89" i="15"/>
  <c r="C90" i="15"/>
  <c r="M90" i="15"/>
  <c r="C91" i="15"/>
  <c r="M91" i="15"/>
  <c r="C92" i="15"/>
  <c r="M92" i="15"/>
  <c r="C93" i="15"/>
  <c r="M93" i="15"/>
  <c r="C94" i="15"/>
  <c r="M94" i="15"/>
  <c r="C95" i="15"/>
  <c r="M95" i="15"/>
  <c r="C96" i="15"/>
  <c r="M96" i="15"/>
  <c r="C97" i="15"/>
  <c r="M97" i="15"/>
  <c r="C98" i="15"/>
  <c r="M98" i="15"/>
  <c r="C99" i="15"/>
  <c r="M99" i="15"/>
  <c r="C100" i="15"/>
  <c r="M100" i="15"/>
  <c r="C101" i="15"/>
  <c r="M101" i="15"/>
  <c r="C102" i="15"/>
  <c r="M102" i="15"/>
  <c r="C103" i="15"/>
  <c r="M103" i="15"/>
  <c r="C104" i="15"/>
  <c r="M104" i="15"/>
  <c r="C105" i="15"/>
  <c r="M105" i="15"/>
  <c r="C106" i="15"/>
  <c r="M106" i="15"/>
  <c r="C107" i="15"/>
  <c r="M107" i="15"/>
  <c r="C108" i="15"/>
  <c r="M108" i="15"/>
  <c r="C109" i="15"/>
  <c r="M109" i="15"/>
  <c r="C110" i="15"/>
  <c r="M110" i="15"/>
  <c r="C111" i="15"/>
  <c r="M111" i="15"/>
  <c r="C112" i="15"/>
  <c r="M112" i="15"/>
  <c r="C113" i="15"/>
  <c r="M113" i="15"/>
  <c r="C114" i="15"/>
  <c r="M114" i="15"/>
  <c r="C115" i="15"/>
  <c r="M115" i="15"/>
  <c r="C116" i="15"/>
  <c r="M116" i="15"/>
  <c r="C117" i="15"/>
  <c r="M117" i="15"/>
  <c r="C118" i="15"/>
  <c r="M118" i="15"/>
  <c r="C119" i="15"/>
  <c r="M119" i="15"/>
  <c r="C120" i="15"/>
  <c r="M120" i="15"/>
  <c r="C121" i="15"/>
  <c r="M121" i="15"/>
  <c r="C122" i="15"/>
  <c r="M122" i="15"/>
  <c r="C123" i="15"/>
  <c r="M123" i="15"/>
  <c r="C124" i="15"/>
  <c r="M124" i="15"/>
  <c r="C125" i="15"/>
  <c r="M125" i="15"/>
  <c r="C126" i="15"/>
  <c r="M126" i="15"/>
  <c r="C127" i="15"/>
  <c r="M127" i="15"/>
  <c r="C128" i="15"/>
  <c r="M128" i="15"/>
  <c r="C129" i="15"/>
  <c r="C130" i="15"/>
  <c r="C131" i="15"/>
  <c r="C132" i="15"/>
  <c r="C133" i="15"/>
  <c r="C134" i="15"/>
  <c r="C135" i="15"/>
  <c r="C136" i="15"/>
  <c r="C137" i="15"/>
  <c r="C138" i="15"/>
  <c r="C139" i="15"/>
  <c r="C140" i="15"/>
  <c r="C141" i="15"/>
  <c r="C142" i="15"/>
  <c r="C143" i="15"/>
  <c r="C144" i="15"/>
  <c r="C145" i="15"/>
  <c r="C146" i="15"/>
  <c r="C147" i="15"/>
  <c r="C148" i="15"/>
  <c r="C149" i="15"/>
  <c r="C150" i="15"/>
  <c r="C151" i="15"/>
  <c r="C152" i="15"/>
  <c r="C153" i="15"/>
  <c r="C154" i="15"/>
  <c r="C155" i="15"/>
  <c r="C156" i="15"/>
  <c r="C157" i="15"/>
  <c r="C158" i="15"/>
  <c r="C159" i="15"/>
  <c r="C160" i="15"/>
  <c r="C161" i="15"/>
  <c r="C162" i="15"/>
  <c r="C163" i="15"/>
  <c r="C164" i="15"/>
  <c r="C165" i="15"/>
  <c r="C166" i="15"/>
  <c r="C167" i="15"/>
  <c r="C168" i="15"/>
  <c r="C169" i="15"/>
  <c r="C170" i="15"/>
  <c r="C171" i="15"/>
  <c r="C172" i="15"/>
  <c r="C173" i="15"/>
  <c r="C174" i="15"/>
  <c r="C175" i="15"/>
  <c r="C176" i="15"/>
  <c r="C177" i="15"/>
  <c r="C178" i="15"/>
  <c r="C179" i="15"/>
  <c r="C180" i="15"/>
  <c r="C181" i="15"/>
  <c r="C182" i="15"/>
  <c r="C183" i="15"/>
  <c r="C184" i="15"/>
  <c r="C185" i="15"/>
  <c r="C186" i="15"/>
  <c r="C187" i="15"/>
  <c r="C188" i="15"/>
  <c r="C189" i="15"/>
  <c r="C190" i="15"/>
  <c r="C191" i="15"/>
  <c r="C192" i="15"/>
  <c r="C193" i="15"/>
  <c r="C194" i="15"/>
  <c r="C195" i="15"/>
  <c r="C196" i="15"/>
  <c r="C197" i="15"/>
  <c r="C198" i="15"/>
  <c r="C199" i="15"/>
  <c r="C200" i="15"/>
  <c r="C201" i="15"/>
  <c r="C202" i="15"/>
  <c r="C203" i="15"/>
  <c r="C204" i="15"/>
  <c r="C205" i="15"/>
  <c r="C206" i="15"/>
  <c r="C207" i="15"/>
  <c r="C208" i="15"/>
  <c r="C209" i="15"/>
  <c r="C210" i="15"/>
  <c r="C211" i="15"/>
  <c r="C212" i="15"/>
  <c r="C213" i="15"/>
  <c r="C214" i="15"/>
  <c r="C215" i="15"/>
  <c r="C216" i="15"/>
  <c r="C217" i="15"/>
  <c r="C218" i="15"/>
  <c r="C219" i="15"/>
  <c r="C220" i="15"/>
  <c r="C221" i="15"/>
  <c r="C222" i="15"/>
  <c r="C223" i="15"/>
  <c r="C224" i="15"/>
  <c r="C225" i="15"/>
  <c r="C226" i="15"/>
  <c r="C227" i="15"/>
  <c r="C228" i="15"/>
  <c r="C229" i="15"/>
  <c r="C230" i="15"/>
  <c r="C231" i="15"/>
  <c r="C232" i="15"/>
  <c r="C233" i="15"/>
  <c r="C234" i="15"/>
  <c r="C235" i="15"/>
  <c r="C236" i="15"/>
  <c r="C237" i="15"/>
  <c r="C238" i="15"/>
  <c r="C239" i="15"/>
  <c r="C240" i="15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C145" i="14"/>
  <c r="C146" i="14"/>
  <c r="C147" i="14"/>
  <c r="C148" i="14"/>
  <c r="C149" i="14"/>
  <c r="C150" i="14"/>
  <c r="C151" i="14"/>
  <c r="C152" i="14"/>
  <c r="C153" i="14"/>
  <c r="C154" i="14"/>
  <c r="C155" i="14"/>
  <c r="C156" i="14"/>
  <c r="C157" i="14"/>
  <c r="C158" i="14"/>
  <c r="C159" i="14"/>
  <c r="C160" i="14"/>
  <c r="C161" i="14"/>
  <c r="C162" i="14"/>
  <c r="C163" i="14"/>
  <c r="C164" i="14"/>
  <c r="C165" i="14"/>
  <c r="C166" i="14"/>
  <c r="C167" i="14"/>
  <c r="C168" i="14"/>
  <c r="C169" i="14"/>
  <c r="C170" i="14"/>
  <c r="C171" i="14"/>
  <c r="C172" i="14"/>
  <c r="C173" i="14"/>
  <c r="C174" i="14"/>
  <c r="C175" i="14"/>
  <c r="C176" i="14"/>
  <c r="C177" i="14"/>
  <c r="C178" i="14"/>
  <c r="C179" i="14"/>
  <c r="C180" i="14"/>
  <c r="C181" i="14"/>
  <c r="C182" i="14"/>
  <c r="C183" i="14"/>
  <c r="C184" i="14"/>
  <c r="C185" i="14"/>
  <c r="C186" i="14"/>
  <c r="C187" i="14"/>
  <c r="C188" i="14"/>
  <c r="C189" i="14"/>
  <c r="C190" i="14"/>
  <c r="C191" i="14"/>
  <c r="C192" i="14"/>
  <c r="C193" i="14"/>
  <c r="C194" i="14"/>
  <c r="C195" i="14"/>
  <c r="C196" i="14"/>
  <c r="C197" i="14"/>
  <c r="C198" i="14"/>
  <c r="C199" i="14"/>
  <c r="C200" i="14"/>
  <c r="C201" i="14"/>
  <c r="C202" i="14"/>
  <c r="C203" i="14"/>
  <c r="C204" i="14"/>
  <c r="C205" i="14"/>
  <c r="C206" i="14"/>
  <c r="C207" i="14"/>
  <c r="C208" i="14"/>
  <c r="C209" i="14"/>
  <c r="C210" i="14"/>
  <c r="C211" i="14"/>
  <c r="C212" i="14"/>
  <c r="C213" i="14"/>
  <c r="C214" i="14"/>
  <c r="C215" i="14"/>
  <c r="C216" i="14"/>
  <c r="C217" i="14"/>
  <c r="C218" i="14"/>
  <c r="C219" i="14"/>
  <c r="C220" i="14"/>
  <c r="C221" i="14"/>
  <c r="C222" i="14"/>
  <c r="C223" i="14"/>
  <c r="C224" i="14"/>
  <c r="C225" i="14"/>
  <c r="C226" i="14"/>
  <c r="C227" i="14"/>
  <c r="C228" i="14"/>
  <c r="C229" i="14"/>
  <c r="C230" i="14"/>
  <c r="C231" i="14"/>
  <c r="C232" i="14"/>
  <c r="C233" i="14"/>
  <c r="C234" i="14"/>
  <c r="C235" i="14"/>
  <c r="C236" i="14"/>
  <c r="C237" i="14"/>
  <c r="C238" i="14"/>
  <c r="C239" i="14"/>
  <c r="C240" i="14"/>
  <c r="C241" i="14"/>
  <c r="C242" i="14"/>
  <c r="C243" i="14"/>
  <c r="C244" i="14"/>
  <c r="E213" i="15" l="1"/>
  <c r="F213" i="15" s="1"/>
  <c r="E205" i="15"/>
  <c r="F205" i="15" s="1"/>
  <c r="E181" i="15"/>
  <c r="F181" i="15" s="1"/>
  <c r="E173" i="15"/>
  <c r="F173" i="15" s="1"/>
  <c r="E145" i="15"/>
  <c r="F145" i="15" s="1"/>
  <c r="E137" i="15"/>
  <c r="F137" i="15" s="1"/>
  <c r="E105" i="15"/>
  <c r="F105" i="15" s="1"/>
  <c r="E240" i="15"/>
  <c r="F240" i="15" s="1"/>
  <c r="E228" i="15"/>
  <c r="F228" i="15" s="1"/>
  <c r="E224" i="15"/>
  <c r="F224" i="15" s="1"/>
  <c r="E212" i="15"/>
  <c r="F212" i="15" s="1"/>
  <c r="E196" i="15"/>
  <c r="F196" i="15" s="1"/>
  <c r="E168" i="15"/>
  <c r="F168" i="15" s="1"/>
  <c r="E160" i="15"/>
  <c r="F160" i="15" s="1"/>
  <c r="E140" i="15"/>
  <c r="F140" i="15" s="1"/>
  <c r="E132" i="15"/>
  <c r="F132" i="15" s="1"/>
  <c r="E229" i="15"/>
  <c r="F229" i="15" s="1"/>
  <c r="E221" i="15"/>
  <c r="F221" i="15" s="1"/>
  <c r="E193" i="15"/>
  <c r="F193" i="15" s="1"/>
  <c r="E185" i="15"/>
  <c r="F185" i="15" s="1"/>
  <c r="E161" i="15"/>
  <c r="F161" i="15" s="1"/>
  <c r="E153" i="15"/>
  <c r="F153" i="15" s="1"/>
  <c r="E133" i="15"/>
  <c r="F133" i="15" s="1"/>
  <c r="E129" i="15"/>
  <c r="F129" i="15" s="1"/>
  <c r="E85" i="15"/>
  <c r="F85" i="15" s="1"/>
  <c r="E208" i="15"/>
  <c r="F208" i="15" s="1"/>
  <c r="E192" i="15"/>
  <c r="F192" i="15" s="1"/>
  <c r="E188" i="15"/>
  <c r="F188" i="15" s="1"/>
  <c r="E164" i="15"/>
  <c r="F164" i="15" s="1"/>
  <c r="E156" i="15"/>
  <c r="F156" i="15" s="1"/>
  <c r="E219" i="15"/>
  <c r="F219" i="15" s="1"/>
  <c r="E215" i="15"/>
  <c r="F215" i="15" s="1"/>
  <c r="E203" i="15"/>
  <c r="F203" i="15" s="1"/>
  <c r="E199" i="15"/>
  <c r="F199" i="15" s="1"/>
  <c r="E187" i="15"/>
  <c r="F187" i="15" s="1"/>
  <c r="E183" i="15"/>
  <c r="F183" i="15" s="1"/>
  <c r="E120" i="15"/>
  <c r="F120" i="15" s="1"/>
  <c r="E116" i="15"/>
  <c r="F116" i="15" s="1"/>
  <c r="E84" i="15"/>
  <c r="F84" i="15" s="1"/>
  <c r="E80" i="15"/>
  <c r="F80" i="15" s="1"/>
  <c r="E159" i="15"/>
  <c r="F159" i="15" s="1"/>
  <c r="E143" i="15"/>
  <c r="F143" i="15" s="1"/>
  <c r="E56" i="15"/>
  <c r="F56" i="15" s="1"/>
  <c r="E24" i="15"/>
  <c r="F24" i="15" s="1"/>
  <c r="E99" i="16"/>
  <c r="E87" i="16"/>
  <c r="E97" i="15"/>
  <c r="F97" i="15" s="1"/>
  <c r="E91" i="15"/>
  <c r="F91" i="15" s="1"/>
  <c r="E68" i="15"/>
  <c r="F68" i="15" s="1"/>
  <c r="E48" i="15"/>
  <c r="F48" i="15" s="1"/>
  <c r="E15" i="15"/>
  <c r="F15" i="15" s="1"/>
  <c r="E8" i="15"/>
  <c r="F8" i="15" s="1"/>
  <c r="D3" i="15"/>
  <c r="E217" i="15" s="1"/>
  <c r="F217" i="15" s="1"/>
  <c r="E231" i="16"/>
  <c r="E223" i="16"/>
  <c r="E199" i="16"/>
  <c r="E191" i="16"/>
  <c r="E167" i="16"/>
  <c r="E159" i="16"/>
  <c r="E135" i="16"/>
  <c r="Q104" i="17"/>
  <c r="G216" i="17"/>
  <c r="H216" i="17"/>
  <c r="I216" i="17" s="1"/>
  <c r="Q72" i="17"/>
  <c r="G184" i="17"/>
  <c r="H184" i="17"/>
  <c r="I184" i="17" s="1"/>
  <c r="Q40" i="17"/>
  <c r="G152" i="17"/>
  <c r="H152" i="17"/>
  <c r="I152" i="17" s="1"/>
  <c r="E151" i="15"/>
  <c r="F151" i="15" s="1"/>
  <c r="E92" i="15"/>
  <c r="F92" i="15" s="1"/>
  <c r="E44" i="15"/>
  <c r="F44" i="15" s="1"/>
  <c r="Q118" i="17"/>
  <c r="G230" i="17"/>
  <c r="H230" i="17"/>
  <c r="I230" i="17" s="1"/>
  <c r="E163" i="15"/>
  <c r="F163" i="15" s="1"/>
  <c r="E155" i="15"/>
  <c r="F155" i="15" s="1"/>
  <c r="E147" i="15"/>
  <c r="F147" i="15" s="1"/>
  <c r="E131" i="15"/>
  <c r="F131" i="15" s="1"/>
  <c r="E127" i="15"/>
  <c r="F127" i="15" s="1"/>
  <c r="E111" i="15"/>
  <c r="F111" i="15" s="1"/>
  <c r="E81" i="15"/>
  <c r="F81" i="15" s="1"/>
  <c r="E75" i="15"/>
  <c r="F75" i="15" s="1"/>
  <c r="E60" i="15"/>
  <c r="F60" i="15" s="1"/>
  <c r="E40" i="15"/>
  <c r="F40" i="15" s="1"/>
  <c r="E28" i="15"/>
  <c r="F28" i="15" s="1"/>
  <c r="E19" i="15"/>
  <c r="F19" i="15" s="1"/>
  <c r="E5" i="15"/>
  <c r="F5" i="15" s="1"/>
  <c r="E115" i="15"/>
  <c r="F115" i="15" s="1"/>
  <c r="E99" i="15"/>
  <c r="F99" i="15" s="1"/>
  <c r="E79" i="15"/>
  <c r="F79" i="15" s="1"/>
  <c r="E64" i="15"/>
  <c r="F64" i="15" s="1"/>
  <c r="E52" i="15"/>
  <c r="F52" i="15" s="1"/>
  <c r="E32" i="15"/>
  <c r="F32" i="15" s="1"/>
  <c r="E227" i="16"/>
  <c r="E219" i="16"/>
  <c r="E195" i="16"/>
  <c r="E187" i="16"/>
  <c r="E163" i="16"/>
  <c r="E155" i="16"/>
  <c r="E131" i="16"/>
  <c r="Q86" i="17"/>
  <c r="G198" i="17"/>
  <c r="H198" i="17"/>
  <c r="I198" i="17" s="1"/>
  <c r="G166" i="17"/>
  <c r="Q54" i="17"/>
  <c r="H166" i="17"/>
  <c r="I166" i="17" s="1"/>
  <c r="G134" i="17"/>
  <c r="Q22" i="17"/>
  <c r="H134" i="17"/>
  <c r="I134" i="17" s="1"/>
  <c r="E9" i="15"/>
  <c r="F9" i="15" s="1"/>
  <c r="E237" i="16"/>
  <c r="E233" i="16"/>
  <c r="E221" i="16"/>
  <c r="E217" i="16"/>
  <c r="E205" i="16"/>
  <c r="E201" i="16"/>
  <c r="E189" i="16"/>
  <c r="E185" i="16"/>
  <c r="E173" i="16"/>
  <c r="E169" i="16"/>
  <c r="E153" i="16"/>
  <c r="E149" i="16"/>
  <c r="E133" i="16"/>
  <c r="E129" i="16"/>
  <c r="E118" i="16"/>
  <c r="E117" i="16"/>
  <c r="E110" i="16"/>
  <c r="E109" i="16"/>
  <c r="E102" i="16"/>
  <c r="E101" i="16"/>
  <c r="E94" i="16"/>
  <c r="E93" i="16"/>
  <c r="E86" i="16"/>
  <c r="E85" i="16"/>
  <c r="Q120" i="17"/>
  <c r="G232" i="17"/>
  <c r="Q102" i="17"/>
  <c r="G214" i="17"/>
  <c r="H214" i="17"/>
  <c r="I214" i="17" s="1"/>
  <c r="Q88" i="17"/>
  <c r="G200" i="17"/>
  <c r="G182" i="17"/>
  <c r="Q70" i="17"/>
  <c r="H182" i="17"/>
  <c r="I182" i="17" s="1"/>
  <c r="Q56" i="17"/>
  <c r="G168" i="17"/>
  <c r="G150" i="17"/>
  <c r="Q38" i="17"/>
  <c r="H150" i="17"/>
  <c r="I150" i="17" s="1"/>
  <c r="Q24" i="17"/>
  <c r="G136" i="17"/>
  <c r="S6" i="17"/>
  <c r="G238" i="18"/>
  <c r="H238" i="18"/>
  <c r="I238" i="18" s="1"/>
  <c r="H231" i="18"/>
  <c r="I231" i="18" s="1"/>
  <c r="H211" i="18"/>
  <c r="I211" i="18" s="1"/>
  <c r="G206" i="18"/>
  <c r="H206" i="18"/>
  <c r="I206" i="18" s="1"/>
  <c r="H199" i="18"/>
  <c r="I199" i="18" s="1"/>
  <c r="H179" i="18"/>
  <c r="I179" i="18" s="1"/>
  <c r="G174" i="18"/>
  <c r="H174" i="18"/>
  <c r="I174" i="18" s="1"/>
  <c r="H167" i="18"/>
  <c r="I167" i="18" s="1"/>
  <c r="H140" i="18"/>
  <c r="I140" i="18" s="1"/>
  <c r="H105" i="18"/>
  <c r="I105" i="18" s="1"/>
  <c r="G105" i="18"/>
  <c r="G73" i="18"/>
  <c r="H73" i="18"/>
  <c r="I73" i="18" s="1"/>
  <c r="J73" i="19"/>
  <c r="K73" i="19"/>
  <c r="L73" i="19" s="1"/>
  <c r="K13" i="19"/>
  <c r="L13" i="19" s="1"/>
  <c r="J13" i="19"/>
  <c r="E83" i="15"/>
  <c r="F83" i="15" s="1"/>
  <c r="E71" i="15"/>
  <c r="F71" i="15" s="1"/>
  <c r="E63" i="15"/>
  <c r="F63" i="15" s="1"/>
  <c r="E55" i="15"/>
  <c r="F55" i="15" s="1"/>
  <c r="E47" i="15"/>
  <c r="F47" i="15" s="1"/>
  <c r="E39" i="15"/>
  <c r="F39" i="15" s="1"/>
  <c r="E38" i="15"/>
  <c r="F38" i="15" s="1"/>
  <c r="E31" i="15"/>
  <c r="F31" i="15" s="1"/>
  <c r="E30" i="15"/>
  <c r="F30" i="15" s="1"/>
  <c r="E23" i="15"/>
  <c r="F23" i="15" s="1"/>
  <c r="E22" i="15"/>
  <c r="F22" i="15" s="1"/>
  <c r="E10" i="15"/>
  <c r="F10" i="15" s="1"/>
  <c r="D3" i="16"/>
  <c r="E103" i="16" s="1"/>
  <c r="Q126" i="17"/>
  <c r="G238" i="17"/>
  <c r="H238" i="17"/>
  <c r="I238" i="17" s="1"/>
  <c r="Q112" i="17"/>
  <c r="G224" i="17"/>
  <c r="Q94" i="17"/>
  <c r="G206" i="17"/>
  <c r="H206" i="17"/>
  <c r="I206" i="17" s="1"/>
  <c r="Q80" i="17"/>
  <c r="G192" i="17"/>
  <c r="G174" i="17"/>
  <c r="Q62" i="17"/>
  <c r="H174" i="17"/>
  <c r="I174" i="17" s="1"/>
  <c r="Q48" i="17"/>
  <c r="G160" i="17"/>
  <c r="G142" i="17"/>
  <c r="Q30" i="17"/>
  <c r="H142" i="17"/>
  <c r="I142" i="17" s="1"/>
  <c r="G210" i="18"/>
  <c r="H210" i="18"/>
  <c r="I210" i="18" s="1"/>
  <c r="G178" i="18"/>
  <c r="H178" i="18"/>
  <c r="I178" i="18" s="1"/>
  <c r="H156" i="18"/>
  <c r="I156" i="18" s="1"/>
  <c r="G65" i="18"/>
  <c r="H65" i="18"/>
  <c r="I65" i="18" s="1"/>
  <c r="H227" i="18"/>
  <c r="I227" i="18" s="1"/>
  <c r="G222" i="18"/>
  <c r="H222" i="18"/>
  <c r="I222" i="18" s="1"/>
  <c r="H215" i="18"/>
  <c r="I215" i="18" s="1"/>
  <c r="H195" i="18"/>
  <c r="I195" i="18" s="1"/>
  <c r="G190" i="18"/>
  <c r="H190" i="18"/>
  <c r="I190" i="18" s="1"/>
  <c r="H183" i="18"/>
  <c r="I183" i="18" s="1"/>
  <c r="H151" i="18"/>
  <c r="I151" i="18" s="1"/>
  <c r="G151" i="18"/>
  <c r="G128" i="18"/>
  <c r="H128" i="18"/>
  <c r="I128" i="18" s="1"/>
  <c r="G118" i="18"/>
  <c r="H118" i="18"/>
  <c r="I118" i="18" s="1"/>
  <c r="G116" i="18"/>
  <c r="H116" i="18"/>
  <c r="I116" i="18" s="1"/>
  <c r="E67" i="15"/>
  <c r="F67" i="15" s="1"/>
  <c r="E59" i="15"/>
  <c r="F59" i="15" s="1"/>
  <c r="E51" i="15"/>
  <c r="F51" i="15" s="1"/>
  <c r="E43" i="15"/>
  <c r="F43" i="15" s="1"/>
  <c r="E42" i="15"/>
  <c r="F42" i="15" s="1"/>
  <c r="E35" i="15"/>
  <c r="F35" i="15" s="1"/>
  <c r="E27" i="15"/>
  <c r="F27" i="15" s="1"/>
  <c r="E26" i="15"/>
  <c r="F26" i="15" s="1"/>
  <c r="E11" i="15"/>
  <c r="F11" i="15" s="1"/>
  <c r="E236" i="16"/>
  <c r="E232" i="16"/>
  <c r="E228" i="16"/>
  <c r="E220" i="16"/>
  <c r="E216" i="16"/>
  <c r="E212" i="16"/>
  <c r="E204" i="16"/>
  <c r="E200" i="16"/>
  <c r="E196" i="16"/>
  <c r="E188" i="16"/>
  <c r="E184" i="16"/>
  <c r="E180" i="16"/>
  <c r="E172" i="16"/>
  <c r="E168" i="16"/>
  <c r="E164" i="16"/>
  <c r="E156" i="16"/>
  <c r="E152" i="16"/>
  <c r="E148" i="16"/>
  <c r="E140" i="16"/>
  <c r="E136" i="16"/>
  <c r="E132" i="16"/>
  <c r="E78" i="16"/>
  <c r="E76" i="16"/>
  <c r="E74" i="16"/>
  <c r="E70" i="16"/>
  <c r="E68" i="16"/>
  <c r="E66" i="16"/>
  <c r="E62" i="16"/>
  <c r="E60" i="16"/>
  <c r="E58" i="16"/>
  <c r="E54" i="16"/>
  <c r="E52" i="16"/>
  <c r="E50" i="16"/>
  <c r="E46" i="16"/>
  <c r="E44" i="16"/>
  <c r="E42" i="16"/>
  <c r="E38" i="16"/>
  <c r="E36" i="16"/>
  <c r="E34" i="16"/>
  <c r="E30" i="16"/>
  <c r="E28" i="16"/>
  <c r="E26" i="16"/>
  <c r="E22" i="16"/>
  <c r="E20" i="16"/>
  <c r="E18" i="16"/>
  <c r="E14" i="16"/>
  <c r="E12" i="16"/>
  <c r="E10" i="16"/>
  <c r="E8" i="16"/>
  <c r="E7" i="16"/>
  <c r="E6" i="16"/>
  <c r="Q128" i="17"/>
  <c r="G240" i="17"/>
  <c r="Q110" i="17"/>
  <c r="G222" i="17"/>
  <c r="H222" i="17"/>
  <c r="I222" i="17" s="1"/>
  <c r="Q96" i="17"/>
  <c r="G208" i="17"/>
  <c r="G190" i="17"/>
  <c r="Q78" i="17"/>
  <c r="H190" i="17"/>
  <c r="I190" i="17" s="1"/>
  <c r="Q64" i="17"/>
  <c r="G176" i="17"/>
  <c r="G158" i="17"/>
  <c r="Q46" i="17"/>
  <c r="H158" i="17"/>
  <c r="I158" i="17" s="1"/>
  <c r="Q32" i="17"/>
  <c r="G144" i="17"/>
  <c r="H136" i="17"/>
  <c r="I136" i="17" s="1"/>
  <c r="G106" i="17"/>
  <c r="H106" i="17"/>
  <c r="I106" i="17" s="1"/>
  <c r="G102" i="17"/>
  <c r="H102" i="17"/>
  <c r="I102" i="17" s="1"/>
  <c r="G98" i="17"/>
  <c r="H98" i="17"/>
  <c r="I98" i="17" s="1"/>
  <c r="G94" i="17"/>
  <c r="H94" i="17"/>
  <c r="I94" i="17" s="1"/>
  <c r="G90" i="17"/>
  <c r="H90" i="17"/>
  <c r="I90" i="17" s="1"/>
  <c r="G86" i="17"/>
  <c r="H86" i="17"/>
  <c r="I86" i="17" s="1"/>
  <c r="G82" i="17"/>
  <c r="H82" i="17"/>
  <c r="I82" i="17" s="1"/>
  <c r="G226" i="18"/>
  <c r="H226" i="18"/>
  <c r="I226" i="18" s="1"/>
  <c r="G194" i="18"/>
  <c r="H194" i="18"/>
  <c r="I194" i="18" s="1"/>
  <c r="G134" i="18"/>
  <c r="H134" i="18"/>
  <c r="I134" i="18" s="1"/>
  <c r="G97" i="18"/>
  <c r="H97" i="18"/>
  <c r="I97" i="18" s="1"/>
  <c r="Q122" i="17"/>
  <c r="G234" i="17"/>
  <c r="Q114" i="17"/>
  <c r="G226" i="17"/>
  <c r="Q106" i="17"/>
  <c r="G218" i="17"/>
  <c r="Q98" i="17"/>
  <c r="G210" i="17"/>
  <c r="Q90" i="17"/>
  <c r="G202" i="17"/>
  <c r="Q82" i="17"/>
  <c r="G194" i="17"/>
  <c r="H188" i="17"/>
  <c r="I188" i="17" s="1"/>
  <c r="Q74" i="17"/>
  <c r="G186" i="17"/>
  <c r="H180" i="17"/>
  <c r="I180" i="17" s="1"/>
  <c r="Q66" i="17"/>
  <c r="G178" i="17"/>
  <c r="H172" i="17"/>
  <c r="I172" i="17" s="1"/>
  <c r="Q58" i="17"/>
  <c r="G170" i="17"/>
  <c r="H164" i="17"/>
  <c r="I164" i="17" s="1"/>
  <c r="Q50" i="17"/>
  <c r="G162" i="17"/>
  <c r="H156" i="17"/>
  <c r="I156" i="17" s="1"/>
  <c r="Q42" i="17"/>
  <c r="G154" i="17"/>
  <c r="H148" i="17"/>
  <c r="I148" i="17" s="1"/>
  <c r="Q34" i="17"/>
  <c r="G146" i="17"/>
  <c r="H140" i="17"/>
  <c r="I140" i="17" s="1"/>
  <c r="Q26" i="17"/>
  <c r="G138" i="17"/>
  <c r="H132" i="17"/>
  <c r="I132" i="17" s="1"/>
  <c r="G130" i="17"/>
  <c r="Q18" i="17"/>
  <c r="S3" i="17"/>
  <c r="H122" i="17"/>
  <c r="I122" i="17" s="1"/>
  <c r="H120" i="17"/>
  <c r="I120" i="17" s="1"/>
  <c r="H118" i="17"/>
  <c r="I118" i="17" s="1"/>
  <c r="H116" i="17"/>
  <c r="I116" i="17" s="1"/>
  <c r="H114" i="17"/>
  <c r="I114" i="17" s="1"/>
  <c r="H112" i="17"/>
  <c r="I112" i="17" s="1"/>
  <c r="H110" i="17"/>
  <c r="I110" i="17" s="1"/>
  <c r="Q76" i="17"/>
  <c r="Q68" i="17"/>
  <c r="Q60" i="17"/>
  <c r="Q52" i="17"/>
  <c r="Q44" i="17"/>
  <c r="G230" i="18"/>
  <c r="H230" i="18"/>
  <c r="I230" i="18" s="1"/>
  <c r="G214" i="18"/>
  <c r="H214" i="18"/>
  <c r="I214" i="18" s="1"/>
  <c r="G198" i="18"/>
  <c r="H198" i="18"/>
  <c r="I198" i="18" s="1"/>
  <c r="G182" i="18"/>
  <c r="H182" i="18"/>
  <c r="I182" i="18" s="1"/>
  <c r="G166" i="18"/>
  <c r="H166" i="18"/>
  <c r="I166" i="18" s="1"/>
  <c r="H135" i="18"/>
  <c r="I135" i="18" s="1"/>
  <c r="G135" i="18"/>
  <c r="H125" i="18"/>
  <c r="I125" i="18" s="1"/>
  <c r="H110" i="18"/>
  <c r="I110" i="18" s="1"/>
  <c r="G110" i="18"/>
  <c r="G81" i="18"/>
  <c r="H81" i="18"/>
  <c r="I81" i="18" s="1"/>
  <c r="Q124" i="17"/>
  <c r="G236" i="17"/>
  <c r="Q116" i="17"/>
  <c r="G228" i="17"/>
  <c r="Q108" i="17"/>
  <c r="G220" i="17"/>
  <c r="Q100" i="17"/>
  <c r="G212" i="17"/>
  <c r="Q92" i="17"/>
  <c r="G204" i="17"/>
  <c r="Q84" i="17"/>
  <c r="G196" i="17"/>
  <c r="Q8" i="17"/>
  <c r="Q16" i="17"/>
  <c r="G128" i="17"/>
  <c r="Q14" i="17"/>
  <c r="G126" i="17"/>
  <c r="U13" i="17" s="1"/>
  <c r="U15" i="17" s="1"/>
  <c r="Q4" i="17"/>
  <c r="G124" i="17"/>
  <c r="Q36" i="17"/>
  <c r="Q28" i="17"/>
  <c r="Q20" i="17"/>
  <c r="U3" i="17"/>
  <c r="U5" i="17" s="1"/>
  <c r="S7" i="17" s="1"/>
  <c r="G234" i="18"/>
  <c r="H234" i="18"/>
  <c r="I234" i="18" s="1"/>
  <c r="G218" i="18"/>
  <c r="H218" i="18"/>
  <c r="I218" i="18" s="1"/>
  <c r="G202" i="18"/>
  <c r="H202" i="18"/>
  <c r="I202" i="18" s="1"/>
  <c r="G186" i="18"/>
  <c r="H186" i="18"/>
  <c r="I186" i="18" s="1"/>
  <c r="G170" i="18"/>
  <c r="H170" i="18"/>
  <c r="I170" i="18" s="1"/>
  <c r="G150" i="18"/>
  <c r="H150" i="18"/>
  <c r="I150" i="18" s="1"/>
  <c r="G89" i="18"/>
  <c r="H89" i="18"/>
  <c r="I89" i="18" s="1"/>
  <c r="G57" i="18"/>
  <c r="H57" i="18"/>
  <c r="I57" i="18" s="1"/>
  <c r="T107" i="19"/>
  <c r="J219" i="19"/>
  <c r="K219" i="19"/>
  <c r="L219" i="19" s="1"/>
  <c r="H76" i="17"/>
  <c r="I76" i="17" s="1"/>
  <c r="H68" i="17"/>
  <c r="I68" i="17" s="1"/>
  <c r="H60" i="17"/>
  <c r="I60" i="17" s="1"/>
  <c r="H52" i="17"/>
  <c r="I52" i="17" s="1"/>
  <c r="H44" i="17"/>
  <c r="I44" i="17" s="1"/>
  <c r="H36" i="17"/>
  <c r="I36" i="17" s="1"/>
  <c r="H28" i="17"/>
  <c r="I28" i="17" s="1"/>
  <c r="H20" i="17"/>
  <c r="I20" i="17" s="1"/>
  <c r="H12" i="17"/>
  <c r="I12" i="17" s="1"/>
  <c r="Q5" i="17"/>
  <c r="G159" i="18"/>
  <c r="H158" i="18"/>
  <c r="I158" i="18" s="1"/>
  <c r="H152" i="18"/>
  <c r="I152" i="18" s="1"/>
  <c r="G143" i="18"/>
  <c r="H142" i="18"/>
  <c r="I142" i="18" s="1"/>
  <c r="H136" i="18"/>
  <c r="I136" i="18" s="1"/>
  <c r="G127" i="18"/>
  <c r="G117" i="18"/>
  <c r="G108" i="18"/>
  <c r="H106" i="18"/>
  <c r="I106" i="18" s="1"/>
  <c r="G106" i="18"/>
  <c r="G92" i="18"/>
  <c r="H92" i="18"/>
  <c r="I92" i="18" s="1"/>
  <c r="G84" i="18"/>
  <c r="H84" i="18"/>
  <c r="I84" i="18" s="1"/>
  <c r="G76" i="18"/>
  <c r="H76" i="18"/>
  <c r="I76" i="18" s="1"/>
  <c r="G68" i="18"/>
  <c r="H68" i="18"/>
  <c r="I68" i="18" s="1"/>
  <c r="G60" i="18"/>
  <c r="H60" i="18"/>
  <c r="I60" i="18" s="1"/>
  <c r="G52" i="18"/>
  <c r="H52" i="18"/>
  <c r="I52" i="18" s="1"/>
  <c r="H41" i="18"/>
  <c r="I41" i="18" s="1"/>
  <c r="H25" i="18"/>
  <c r="I25" i="18" s="1"/>
  <c r="H9" i="18"/>
  <c r="I9" i="18" s="1"/>
  <c r="T95" i="19"/>
  <c r="J207" i="19"/>
  <c r="K207" i="19"/>
  <c r="L207" i="19" s="1"/>
  <c r="T88" i="19"/>
  <c r="J200" i="19"/>
  <c r="T67" i="19"/>
  <c r="J179" i="19"/>
  <c r="K179" i="19"/>
  <c r="L179" i="19" s="1"/>
  <c r="T63" i="19"/>
  <c r="J175" i="19"/>
  <c r="K175" i="19"/>
  <c r="L175" i="19" s="1"/>
  <c r="T56" i="19"/>
  <c r="J168" i="19"/>
  <c r="T48" i="19"/>
  <c r="J160" i="19"/>
  <c r="T39" i="19"/>
  <c r="J151" i="19"/>
  <c r="K151" i="19"/>
  <c r="L151" i="19" s="1"/>
  <c r="J77" i="19"/>
  <c r="K77" i="19"/>
  <c r="L77" i="19" s="1"/>
  <c r="H102" i="18"/>
  <c r="I102" i="18" s="1"/>
  <c r="G102" i="18"/>
  <c r="G93" i="18"/>
  <c r="H93" i="18"/>
  <c r="I93" i="18" s="1"/>
  <c r="G85" i="18"/>
  <c r="H85" i="18"/>
  <c r="I85" i="18" s="1"/>
  <c r="G77" i="18"/>
  <c r="H77" i="18"/>
  <c r="I77" i="18" s="1"/>
  <c r="G69" i="18"/>
  <c r="H69" i="18"/>
  <c r="I69" i="18" s="1"/>
  <c r="G61" i="18"/>
  <c r="H61" i="18"/>
  <c r="I61" i="18" s="1"/>
  <c r="G53" i="18"/>
  <c r="H53" i="18"/>
  <c r="I53" i="18" s="1"/>
  <c r="T99" i="19"/>
  <c r="J211" i="19"/>
  <c r="K211" i="19"/>
  <c r="L211" i="19" s="1"/>
  <c r="T96" i="19"/>
  <c r="J208" i="19"/>
  <c r="T75" i="19"/>
  <c r="J187" i="19"/>
  <c r="K187" i="19"/>
  <c r="L187" i="19" s="1"/>
  <c r="T71" i="19"/>
  <c r="J183" i="19"/>
  <c r="K183" i="19"/>
  <c r="L183" i="19" s="1"/>
  <c r="T64" i="19"/>
  <c r="J176" i="19"/>
  <c r="H80" i="17"/>
  <c r="I80" i="17" s="1"/>
  <c r="H72" i="17"/>
  <c r="I72" i="17" s="1"/>
  <c r="H64" i="17"/>
  <c r="I64" i="17" s="1"/>
  <c r="H56" i="17"/>
  <c r="I56" i="17" s="1"/>
  <c r="H48" i="17"/>
  <c r="I48" i="17" s="1"/>
  <c r="H40" i="17"/>
  <c r="I40" i="17" s="1"/>
  <c r="H32" i="17"/>
  <c r="I32" i="17" s="1"/>
  <c r="K2" i="17" s="1"/>
  <c r="H24" i="17"/>
  <c r="I24" i="17" s="1"/>
  <c r="H16" i="17"/>
  <c r="I16" i="17" s="1"/>
  <c r="Q11" i="17"/>
  <c r="H160" i="18"/>
  <c r="I160" i="18" s="1"/>
  <c r="H144" i="18"/>
  <c r="I144" i="18" s="1"/>
  <c r="G96" i="18"/>
  <c r="H96" i="18"/>
  <c r="I96" i="18" s="1"/>
  <c r="G88" i="18"/>
  <c r="H88" i="18"/>
  <c r="I88" i="18" s="1"/>
  <c r="G80" i="18"/>
  <c r="H80" i="18"/>
  <c r="I80" i="18" s="1"/>
  <c r="G72" i="18"/>
  <c r="H72" i="18"/>
  <c r="I72" i="18" s="1"/>
  <c r="G64" i="18"/>
  <c r="H64" i="18"/>
  <c r="I64" i="18" s="1"/>
  <c r="G56" i="18"/>
  <c r="H56" i="18"/>
  <c r="I56" i="18" s="1"/>
  <c r="H49" i="18"/>
  <c r="I49" i="18" s="1"/>
  <c r="H33" i="18"/>
  <c r="I33" i="18" s="1"/>
  <c r="H17" i="18"/>
  <c r="I17" i="18" s="1"/>
  <c r="T103" i="19"/>
  <c r="J215" i="19"/>
  <c r="K215" i="19"/>
  <c r="L215" i="19" s="1"/>
  <c r="G95" i="18"/>
  <c r="H95" i="18"/>
  <c r="I95" i="18" s="1"/>
  <c r="G91" i="18"/>
  <c r="H91" i="18"/>
  <c r="I91" i="18" s="1"/>
  <c r="G87" i="18"/>
  <c r="H87" i="18"/>
  <c r="I87" i="18" s="1"/>
  <c r="G83" i="18"/>
  <c r="H83" i="18"/>
  <c r="I83" i="18" s="1"/>
  <c r="G79" i="18"/>
  <c r="H79" i="18"/>
  <c r="I79" i="18" s="1"/>
  <c r="G75" i="18"/>
  <c r="H75" i="18"/>
  <c r="I75" i="18" s="1"/>
  <c r="G71" i="18"/>
  <c r="H71" i="18"/>
  <c r="I71" i="18" s="1"/>
  <c r="G67" i="18"/>
  <c r="H67" i="18"/>
  <c r="I67" i="18" s="1"/>
  <c r="G63" i="18"/>
  <c r="H63" i="18"/>
  <c r="I63" i="18" s="1"/>
  <c r="G59" i="18"/>
  <c r="H59" i="18"/>
  <c r="I59" i="18" s="1"/>
  <c r="G55" i="18"/>
  <c r="H55" i="18"/>
  <c r="I55" i="18" s="1"/>
  <c r="T127" i="19"/>
  <c r="J239" i="19"/>
  <c r="K239" i="19"/>
  <c r="L239" i="19" s="1"/>
  <c r="T123" i="19"/>
  <c r="J235" i="19"/>
  <c r="K235" i="19"/>
  <c r="L235" i="19" s="1"/>
  <c r="T119" i="19"/>
  <c r="J231" i="19"/>
  <c r="K231" i="19"/>
  <c r="L231" i="19" s="1"/>
  <c r="T115" i="19"/>
  <c r="J227" i="19"/>
  <c r="K227" i="19"/>
  <c r="L227" i="19" s="1"/>
  <c r="T111" i="19"/>
  <c r="J223" i="19"/>
  <c r="K223" i="19"/>
  <c r="L223" i="19" s="1"/>
  <c r="T104" i="19"/>
  <c r="J216" i="19"/>
  <c r="T83" i="19"/>
  <c r="J195" i="19"/>
  <c r="K195" i="19"/>
  <c r="L195" i="19" s="1"/>
  <c r="T79" i="19"/>
  <c r="J191" i="19"/>
  <c r="K191" i="19"/>
  <c r="L191" i="19" s="1"/>
  <c r="T72" i="19"/>
  <c r="J184" i="19"/>
  <c r="T25" i="19"/>
  <c r="J137" i="19"/>
  <c r="K137" i="19"/>
  <c r="L137" i="19" s="1"/>
  <c r="T21" i="19"/>
  <c r="J133" i="19"/>
  <c r="K133" i="19"/>
  <c r="L133" i="19" s="1"/>
  <c r="T16" i="19"/>
  <c r="J128" i="19"/>
  <c r="J91" i="19"/>
  <c r="K91" i="19"/>
  <c r="L91" i="19" s="1"/>
  <c r="J85" i="19"/>
  <c r="K85" i="19"/>
  <c r="L85" i="19" s="1"/>
  <c r="G98" i="18"/>
  <c r="H98" i="18"/>
  <c r="I98" i="18" s="1"/>
  <c r="G94" i="18"/>
  <c r="H94" i="18"/>
  <c r="I94" i="18" s="1"/>
  <c r="G90" i="18"/>
  <c r="H90" i="18"/>
  <c r="I90" i="18" s="1"/>
  <c r="G86" i="18"/>
  <c r="H86" i="18"/>
  <c r="I86" i="18" s="1"/>
  <c r="G82" i="18"/>
  <c r="H82" i="18"/>
  <c r="I82" i="18" s="1"/>
  <c r="G78" i="18"/>
  <c r="H78" i="18"/>
  <c r="I78" i="18" s="1"/>
  <c r="G74" i="18"/>
  <c r="H74" i="18"/>
  <c r="I74" i="18" s="1"/>
  <c r="G70" i="18"/>
  <c r="H70" i="18"/>
  <c r="I70" i="18" s="1"/>
  <c r="G66" i="18"/>
  <c r="H66" i="18"/>
  <c r="I66" i="18" s="1"/>
  <c r="G62" i="18"/>
  <c r="H62" i="18"/>
  <c r="I62" i="18" s="1"/>
  <c r="G58" i="18"/>
  <c r="H58" i="18"/>
  <c r="I58" i="18" s="1"/>
  <c r="G54" i="18"/>
  <c r="H54" i="18"/>
  <c r="I54" i="18" s="1"/>
  <c r="H45" i="18"/>
  <c r="I45" i="18" s="1"/>
  <c r="H37" i="18"/>
  <c r="I37" i="18" s="1"/>
  <c r="H29" i="18"/>
  <c r="I29" i="18" s="1"/>
  <c r="H21" i="18"/>
  <c r="I21" i="18" s="1"/>
  <c r="H13" i="18"/>
  <c r="I13" i="18" s="1"/>
  <c r="T128" i="19"/>
  <c r="J240" i="19"/>
  <c r="T120" i="19"/>
  <c r="J232" i="19"/>
  <c r="T112" i="19"/>
  <c r="J224" i="19"/>
  <c r="T91" i="19"/>
  <c r="J203" i="19"/>
  <c r="K203" i="19"/>
  <c r="L203" i="19" s="1"/>
  <c r="T87" i="19"/>
  <c r="J199" i="19"/>
  <c r="K199" i="19"/>
  <c r="L199" i="19" s="1"/>
  <c r="T80" i="19"/>
  <c r="J192" i="19"/>
  <c r="T59" i="19"/>
  <c r="J171" i="19"/>
  <c r="K171" i="19"/>
  <c r="L171" i="19" s="1"/>
  <c r="T55" i="19"/>
  <c r="J167" i="19"/>
  <c r="K167" i="19"/>
  <c r="L167" i="19" s="1"/>
  <c r="T51" i="19"/>
  <c r="J163" i="19"/>
  <c r="K163" i="19"/>
  <c r="L163" i="19" s="1"/>
  <c r="T47" i="19"/>
  <c r="J159" i="19"/>
  <c r="K159" i="19"/>
  <c r="L159" i="19" s="1"/>
  <c r="T43" i="19"/>
  <c r="J155" i="19"/>
  <c r="K155" i="19"/>
  <c r="L155" i="19" s="1"/>
  <c r="H48" i="18"/>
  <c r="I48" i="18" s="1"/>
  <c r="H44" i="18"/>
  <c r="I44" i="18" s="1"/>
  <c r="H40" i="18"/>
  <c r="I40" i="18" s="1"/>
  <c r="H36" i="18"/>
  <c r="I36" i="18" s="1"/>
  <c r="H32" i="18"/>
  <c r="I32" i="18" s="1"/>
  <c r="H28" i="18"/>
  <c r="I28" i="18" s="1"/>
  <c r="H24" i="18"/>
  <c r="I24" i="18" s="1"/>
  <c r="H20" i="18"/>
  <c r="I20" i="18" s="1"/>
  <c r="H16" i="18"/>
  <c r="I16" i="18" s="1"/>
  <c r="H12" i="18"/>
  <c r="I12" i="18" s="1"/>
  <c r="H8" i="18"/>
  <c r="I8" i="18" s="1"/>
  <c r="H6" i="18"/>
  <c r="I6" i="18" s="1"/>
  <c r="H4" i="18"/>
  <c r="I4" i="18" s="1"/>
  <c r="J236" i="19"/>
  <c r="T122" i="19"/>
  <c r="J234" i="19"/>
  <c r="T121" i="19"/>
  <c r="J233" i="19"/>
  <c r="J228" i="19"/>
  <c r="T114" i="19"/>
  <c r="J226" i="19"/>
  <c r="T113" i="19"/>
  <c r="J225" i="19"/>
  <c r="K222" i="19"/>
  <c r="L222" i="19" s="1"/>
  <c r="T106" i="19"/>
  <c r="J218" i="19"/>
  <c r="T105" i="19"/>
  <c r="J217" i="19"/>
  <c r="K214" i="19"/>
  <c r="L214" i="19" s="1"/>
  <c r="J212" i="19"/>
  <c r="T98" i="19"/>
  <c r="J210" i="19"/>
  <c r="T97" i="19"/>
  <c r="J209" i="19"/>
  <c r="K206" i="19"/>
  <c r="L206" i="19" s="1"/>
  <c r="J204" i="19"/>
  <c r="T90" i="19"/>
  <c r="J202" i="19"/>
  <c r="T89" i="19"/>
  <c r="J201" i="19"/>
  <c r="K198" i="19"/>
  <c r="L198" i="19" s="1"/>
  <c r="J196" i="19"/>
  <c r="T82" i="19"/>
  <c r="J194" i="19"/>
  <c r="T81" i="19"/>
  <c r="J193" i="19"/>
  <c r="K190" i="19"/>
  <c r="L190" i="19" s="1"/>
  <c r="J188" i="19"/>
  <c r="T74" i="19"/>
  <c r="J186" i="19"/>
  <c r="T73" i="19"/>
  <c r="J185" i="19"/>
  <c r="K182" i="19"/>
  <c r="L182" i="19" s="1"/>
  <c r="J180" i="19"/>
  <c r="T66" i="19"/>
  <c r="J178" i="19"/>
  <c r="T65" i="19"/>
  <c r="J177" i="19"/>
  <c r="K174" i="19"/>
  <c r="L174" i="19" s="1"/>
  <c r="J172" i="19"/>
  <c r="T58" i="19"/>
  <c r="J170" i="19"/>
  <c r="T57" i="19"/>
  <c r="J169" i="19"/>
  <c r="J164" i="19"/>
  <c r="T50" i="19"/>
  <c r="J162" i="19"/>
  <c r="T49" i="19"/>
  <c r="J161" i="19"/>
  <c r="T42" i="19"/>
  <c r="J154" i="19"/>
  <c r="T41" i="19"/>
  <c r="J153" i="19"/>
  <c r="T33" i="19"/>
  <c r="J145" i="19"/>
  <c r="K145" i="19"/>
  <c r="L145" i="19" s="1"/>
  <c r="T23" i="19"/>
  <c r="J135" i="19"/>
  <c r="K135" i="19"/>
  <c r="L135" i="19" s="1"/>
  <c r="T13" i="19"/>
  <c r="J125" i="19"/>
  <c r="K125" i="19"/>
  <c r="L125" i="19" s="1"/>
  <c r="J121" i="19"/>
  <c r="K121" i="19"/>
  <c r="L121" i="19" s="1"/>
  <c r="J75" i="19"/>
  <c r="K75" i="19"/>
  <c r="L75" i="19" s="1"/>
  <c r="J69" i="19"/>
  <c r="K69" i="19"/>
  <c r="L69" i="19" s="1"/>
  <c r="J61" i="19"/>
  <c r="K61" i="19"/>
  <c r="L61" i="19" s="1"/>
  <c r="J57" i="19"/>
  <c r="K57" i="19"/>
  <c r="L57" i="19" s="1"/>
  <c r="J25" i="19"/>
  <c r="K25" i="19"/>
  <c r="L25" i="19" s="1"/>
  <c r="J20" i="19"/>
  <c r="K20" i="19"/>
  <c r="L20" i="19" s="1"/>
  <c r="J6" i="19"/>
  <c r="K6" i="19"/>
  <c r="L6" i="19" s="1"/>
  <c r="H51" i="18"/>
  <c r="I51" i="18" s="1"/>
  <c r="H47" i="18"/>
  <c r="I47" i="18" s="1"/>
  <c r="H43" i="18"/>
  <c r="I43" i="18" s="1"/>
  <c r="H39" i="18"/>
  <c r="I39" i="18" s="1"/>
  <c r="H35" i="18"/>
  <c r="I35" i="18" s="1"/>
  <c r="H31" i="18"/>
  <c r="I31" i="18" s="1"/>
  <c r="H27" i="18"/>
  <c r="I27" i="18" s="1"/>
  <c r="H23" i="18"/>
  <c r="I23" i="18" s="1"/>
  <c r="H19" i="18"/>
  <c r="I19" i="18" s="1"/>
  <c r="H15" i="18"/>
  <c r="I15" i="18" s="1"/>
  <c r="H11" i="18"/>
  <c r="I11" i="18" s="1"/>
  <c r="G3" i="18"/>
  <c r="AG3" i="18"/>
  <c r="K240" i="19"/>
  <c r="L240" i="19" s="1"/>
  <c r="K232" i="19"/>
  <c r="L232" i="19" s="1"/>
  <c r="K224" i="19"/>
  <c r="L224" i="19" s="1"/>
  <c r="K216" i="19"/>
  <c r="L216" i="19" s="1"/>
  <c r="K208" i="19"/>
  <c r="L208" i="19" s="1"/>
  <c r="K200" i="19"/>
  <c r="L200" i="19" s="1"/>
  <c r="K192" i="19"/>
  <c r="L192" i="19" s="1"/>
  <c r="K184" i="19"/>
  <c r="L184" i="19" s="1"/>
  <c r="K176" i="19"/>
  <c r="L176" i="19" s="1"/>
  <c r="K168" i="19"/>
  <c r="L168" i="19" s="1"/>
  <c r="K160" i="19"/>
  <c r="L160" i="19" s="1"/>
  <c r="T31" i="19"/>
  <c r="J143" i="19"/>
  <c r="K143" i="19"/>
  <c r="L143" i="19" s="1"/>
  <c r="T29" i="19"/>
  <c r="J141" i="19"/>
  <c r="T24" i="19"/>
  <c r="J136" i="19"/>
  <c r="T19" i="19"/>
  <c r="J131" i="19"/>
  <c r="K131" i="19"/>
  <c r="L131" i="19" s="1"/>
  <c r="J123" i="19"/>
  <c r="X3" i="19" s="1"/>
  <c r="X5" i="19" s="1"/>
  <c r="T11" i="19"/>
  <c r="K123" i="19"/>
  <c r="L123" i="19" s="1"/>
  <c r="T5" i="19"/>
  <c r="J117" i="19"/>
  <c r="K117" i="19"/>
  <c r="L117" i="19" s="1"/>
  <c r="J109" i="19"/>
  <c r="K109" i="19"/>
  <c r="L109" i="19" s="1"/>
  <c r="J105" i="19"/>
  <c r="K105" i="19"/>
  <c r="L105" i="19" s="1"/>
  <c r="J59" i="19"/>
  <c r="K59" i="19"/>
  <c r="L59" i="19" s="1"/>
  <c r="J53" i="19"/>
  <c r="K53" i="19"/>
  <c r="L53" i="19" s="1"/>
  <c r="J45" i="19"/>
  <c r="K45" i="19"/>
  <c r="L45" i="19" s="1"/>
  <c r="J41" i="19"/>
  <c r="K41" i="19"/>
  <c r="L41" i="19" s="1"/>
  <c r="J27" i="19"/>
  <c r="K27" i="19"/>
  <c r="L27" i="19" s="1"/>
  <c r="J21" i="19"/>
  <c r="K21" i="19"/>
  <c r="L21" i="19" s="1"/>
  <c r="H50" i="18"/>
  <c r="I50" i="18" s="1"/>
  <c r="H46" i="18"/>
  <c r="I46" i="18" s="1"/>
  <c r="H42" i="18"/>
  <c r="I42" i="18" s="1"/>
  <c r="H38" i="18"/>
  <c r="I38" i="18" s="1"/>
  <c r="H34" i="18"/>
  <c r="I34" i="18" s="1"/>
  <c r="H30" i="18"/>
  <c r="I30" i="18" s="1"/>
  <c r="H26" i="18"/>
  <c r="I26" i="18" s="1"/>
  <c r="H22" i="18"/>
  <c r="I22" i="18" s="1"/>
  <c r="H18" i="18"/>
  <c r="I18" i="18" s="1"/>
  <c r="H14" i="18"/>
  <c r="I14" i="18" s="1"/>
  <c r="H10" i="18"/>
  <c r="I10" i="18" s="1"/>
  <c r="H7" i="18"/>
  <c r="I7" i="18" s="1"/>
  <c r="H5" i="18"/>
  <c r="I5" i="18" s="1"/>
  <c r="T126" i="19"/>
  <c r="J238" i="19"/>
  <c r="T125" i="19"/>
  <c r="J237" i="19"/>
  <c r="K234" i="19"/>
  <c r="L234" i="19" s="1"/>
  <c r="T118" i="19"/>
  <c r="J230" i="19"/>
  <c r="T117" i="19"/>
  <c r="J229" i="19"/>
  <c r="K226" i="19"/>
  <c r="L226" i="19" s="1"/>
  <c r="T110" i="19"/>
  <c r="J222" i="19"/>
  <c r="T109" i="19"/>
  <c r="J221" i="19"/>
  <c r="K218" i="19"/>
  <c r="L218" i="19" s="1"/>
  <c r="T102" i="19"/>
  <c r="J214" i="19"/>
  <c r="T101" i="19"/>
  <c r="J213" i="19"/>
  <c r="K210" i="19"/>
  <c r="L210" i="19" s="1"/>
  <c r="T94" i="19"/>
  <c r="J206" i="19"/>
  <c r="T93" i="19"/>
  <c r="J205" i="19"/>
  <c r="T86" i="19"/>
  <c r="J198" i="19"/>
  <c r="T85" i="19"/>
  <c r="J197" i="19"/>
  <c r="T78" i="19"/>
  <c r="J190" i="19"/>
  <c r="T77" i="19"/>
  <c r="J189" i="19"/>
  <c r="T70" i="19"/>
  <c r="J182" i="19"/>
  <c r="T69" i="19"/>
  <c r="J181" i="19"/>
  <c r="T62" i="19"/>
  <c r="J174" i="19"/>
  <c r="T61" i="19"/>
  <c r="J173" i="19"/>
  <c r="K170" i="19"/>
  <c r="L170" i="19" s="1"/>
  <c r="T54" i="19"/>
  <c r="J166" i="19"/>
  <c r="T53" i="19"/>
  <c r="J165" i="19"/>
  <c r="K162" i="19"/>
  <c r="L162" i="19" s="1"/>
  <c r="T46" i="19"/>
  <c r="J158" i="19"/>
  <c r="T45" i="19"/>
  <c r="J157" i="19"/>
  <c r="K154" i="19"/>
  <c r="L154" i="19" s="1"/>
  <c r="T40" i="19"/>
  <c r="J152" i="19"/>
  <c r="T37" i="19"/>
  <c r="J149" i="19"/>
  <c r="J144" i="19"/>
  <c r="T32" i="19"/>
  <c r="J132" i="19"/>
  <c r="T20" i="19"/>
  <c r="J107" i="19"/>
  <c r="K107" i="19"/>
  <c r="L107" i="19" s="1"/>
  <c r="J101" i="19"/>
  <c r="K101" i="19"/>
  <c r="L101" i="19" s="1"/>
  <c r="J93" i="19"/>
  <c r="K93" i="19"/>
  <c r="L93" i="19" s="1"/>
  <c r="J89" i="19"/>
  <c r="K89" i="19"/>
  <c r="L89" i="19" s="1"/>
  <c r="J43" i="19"/>
  <c r="K43" i="19"/>
  <c r="L43" i="19" s="1"/>
  <c r="J37" i="19"/>
  <c r="K37" i="19"/>
  <c r="L37" i="19" s="1"/>
  <c r="K17" i="19"/>
  <c r="L17" i="19" s="1"/>
  <c r="J17" i="19"/>
  <c r="J16" i="19"/>
  <c r="K16" i="19"/>
  <c r="L16" i="19" s="1"/>
  <c r="J12" i="19"/>
  <c r="K12" i="19"/>
  <c r="L12" i="19" s="1"/>
  <c r="J148" i="19"/>
  <c r="T15" i="19"/>
  <c r="J127" i="19"/>
  <c r="T14" i="19"/>
  <c r="J126" i="19"/>
  <c r="J120" i="19"/>
  <c r="K108" i="19"/>
  <c r="L108" i="19" s="1"/>
  <c r="K99" i="19"/>
  <c r="L99" i="19" s="1"/>
  <c r="K83" i="19"/>
  <c r="L83" i="19" s="1"/>
  <c r="K67" i="19"/>
  <c r="L67" i="19" s="1"/>
  <c r="K51" i="19"/>
  <c r="L51" i="19" s="1"/>
  <c r="J29" i="19"/>
  <c r="K29" i="19"/>
  <c r="L29" i="19" s="1"/>
  <c r="J8" i="19"/>
  <c r="K8" i="19"/>
  <c r="L8" i="19" s="1"/>
  <c r="N2" i="19" s="1"/>
  <c r="T35" i="19"/>
  <c r="J147" i="19"/>
  <c r="K144" i="19"/>
  <c r="L144" i="19" s="1"/>
  <c r="T27" i="19"/>
  <c r="J139" i="19"/>
  <c r="K136" i="19"/>
  <c r="L136" i="19" s="1"/>
  <c r="K132" i="19"/>
  <c r="L132" i="19" s="1"/>
  <c r="T17" i="19"/>
  <c r="J129" i="19"/>
  <c r="K129" i="19"/>
  <c r="L129" i="19" s="1"/>
  <c r="K128" i="19"/>
  <c r="L128" i="19" s="1"/>
  <c r="K122" i="19"/>
  <c r="L122" i="19" s="1"/>
  <c r="T3" i="19"/>
  <c r="J115" i="19"/>
  <c r="J113" i="19"/>
  <c r="K113" i="19"/>
  <c r="L113" i="19" s="1"/>
  <c r="K112" i="19"/>
  <c r="L112" i="19" s="1"/>
  <c r="K106" i="19"/>
  <c r="L106" i="19" s="1"/>
  <c r="J97" i="19"/>
  <c r="K97" i="19"/>
  <c r="L97" i="19" s="1"/>
  <c r="K96" i="19"/>
  <c r="L96" i="19" s="1"/>
  <c r="K90" i="19"/>
  <c r="L90" i="19" s="1"/>
  <c r="J81" i="19"/>
  <c r="K81" i="19"/>
  <c r="L81" i="19" s="1"/>
  <c r="K80" i="19"/>
  <c r="L80" i="19" s="1"/>
  <c r="K74" i="19"/>
  <c r="L74" i="19" s="1"/>
  <c r="J65" i="19"/>
  <c r="K65" i="19"/>
  <c r="L65" i="19" s="1"/>
  <c r="K64" i="19"/>
  <c r="L64" i="19" s="1"/>
  <c r="K58" i="19"/>
  <c r="L58" i="19" s="1"/>
  <c r="J49" i="19"/>
  <c r="K49" i="19"/>
  <c r="L49" i="19" s="1"/>
  <c r="K48" i="19"/>
  <c r="L48" i="19" s="1"/>
  <c r="K42" i="19"/>
  <c r="L42" i="19" s="1"/>
  <c r="J33" i="19"/>
  <c r="K33" i="19"/>
  <c r="L33" i="19" s="1"/>
  <c r="K32" i="19"/>
  <c r="L32" i="19" s="1"/>
  <c r="K26" i="19"/>
  <c r="L26" i="19" s="1"/>
  <c r="J18" i="19"/>
  <c r="K18" i="19"/>
  <c r="L18" i="19" s="1"/>
  <c r="J14" i="19"/>
  <c r="K14" i="19"/>
  <c r="L14" i="19" s="1"/>
  <c r="K152" i="19"/>
  <c r="L152" i="19" s="1"/>
  <c r="K150" i="19"/>
  <c r="L150" i="19" s="1"/>
  <c r="K142" i="19"/>
  <c r="L142" i="19" s="1"/>
  <c r="K134" i="19"/>
  <c r="L134" i="19" s="1"/>
  <c r="K126" i="19"/>
  <c r="L126" i="19" s="1"/>
  <c r="T7" i="19"/>
  <c r="J119" i="19"/>
  <c r="T6" i="19"/>
  <c r="J118" i="19"/>
  <c r="K116" i="19"/>
  <c r="L116" i="19" s="1"/>
  <c r="K110" i="19"/>
  <c r="L110" i="19" s="1"/>
  <c r="K100" i="19"/>
  <c r="L100" i="19" s="1"/>
  <c r="K94" i="19"/>
  <c r="L94" i="19" s="1"/>
  <c r="K84" i="19"/>
  <c r="L84" i="19" s="1"/>
  <c r="K78" i="19"/>
  <c r="L78" i="19" s="1"/>
  <c r="K68" i="19"/>
  <c r="L68" i="19" s="1"/>
  <c r="K62" i="19"/>
  <c r="L62" i="19" s="1"/>
  <c r="K52" i="19"/>
  <c r="L52" i="19" s="1"/>
  <c r="K46" i="19"/>
  <c r="L46" i="19" s="1"/>
  <c r="K36" i="19"/>
  <c r="L36" i="19" s="1"/>
  <c r="K30" i="19"/>
  <c r="L30" i="19" s="1"/>
  <c r="K9" i="19"/>
  <c r="L9" i="19" s="1"/>
  <c r="K237" i="20"/>
  <c r="L237" i="20" s="1"/>
  <c r="K233" i="20"/>
  <c r="L233" i="20" s="1"/>
  <c r="K229" i="20"/>
  <c r="L229" i="20" s="1"/>
  <c r="J172" i="20"/>
  <c r="K172" i="20"/>
  <c r="L172" i="20" s="1"/>
  <c r="J164" i="20"/>
  <c r="K164" i="20"/>
  <c r="L164" i="20" s="1"/>
  <c r="J162" i="20"/>
  <c r="K162" i="20"/>
  <c r="L162" i="20" s="1"/>
  <c r="J160" i="20"/>
  <c r="K160" i="20"/>
  <c r="L160" i="20" s="1"/>
  <c r="J158" i="20"/>
  <c r="K158" i="20"/>
  <c r="L158" i="20" s="1"/>
  <c r="J156" i="20"/>
  <c r="K156" i="20"/>
  <c r="L156" i="20" s="1"/>
  <c r="J154" i="20"/>
  <c r="K154" i="20"/>
  <c r="L154" i="20" s="1"/>
  <c r="J152" i="20"/>
  <c r="K152" i="20"/>
  <c r="L152" i="20" s="1"/>
  <c r="J150" i="20"/>
  <c r="K150" i="20"/>
  <c r="L150" i="20" s="1"/>
  <c r="J148" i="20"/>
  <c r="K148" i="20"/>
  <c r="L148" i="20" s="1"/>
  <c r="J146" i="20"/>
  <c r="K146" i="20"/>
  <c r="L146" i="20" s="1"/>
  <c r="J144" i="20"/>
  <c r="K144" i="20"/>
  <c r="L144" i="20" s="1"/>
  <c r="J142" i="20"/>
  <c r="K142" i="20"/>
  <c r="L142" i="20" s="1"/>
  <c r="J140" i="20"/>
  <c r="K140" i="20"/>
  <c r="L140" i="20" s="1"/>
  <c r="J138" i="20"/>
  <c r="K138" i="20"/>
  <c r="L138" i="20" s="1"/>
  <c r="J136" i="20"/>
  <c r="K136" i="20"/>
  <c r="L136" i="20" s="1"/>
  <c r="J134" i="20"/>
  <c r="K134" i="20"/>
  <c r="L134" i="20" s="1"/>
  <c r="J132" i="20"/>
  <c r="K132" i="20"/>
  <c r="L132" i="20" s="1"/>
  <c r="J130" i="20"/>
  <c r="K130" i="20"/>
  <c r="L130" i="20" s="1"/>
  <c r="K240" i="20"/>
  <c r="L240" i="20" s="1"/>
  <c r="K236" i="20"/>
  <c r="L236" i="20" s="1"/>
  <c r="K232" i="20"/>
  <c r="L232" i="20" s="1"/>
  <c r="K228" i="20"/>
  <c r="L228" i="20" s="1"/>
  <c r="J178" i="20"/>
  <c r="K178" i="20"/>
  <c r="L178" i="20" s="1"/>
  <c r="J170" i="20"/>
  <c r="K170" i="20"/>
  <c r="L170" i="20" s="1"/>
  <c r="K239" i="20"/>
  <c r="L239" i="20" s="1"/>
  <c r="K235" i="20"/>
  <c r="L235" i="20" s="1"/>
  <c r="K231" i="20"/>
  <c r="L231" i="20" s="1"/>
  <c r="K227" i="20"/>
  <c r="L227" i="20" s="1"/>
  <c r="K226" i="20"/>
  <c r="L226" i="20" s="1"/>
  <c r="K225" i="20"/>
  <c r="L225" i="20" s="1"/>
  <c r="K224" i="20"/>
  <c r="L224" i="20" s="1"/>
  <c r="K223" i="20"/>
  <c r="L223" i="20" s="1"/>
  <c r="K222" i="20"/>
  <c r="L222" i="20" s="1"/>
  <c r="K221" i="20"/>
  <c r="L221" i="20" s="1"/>
  <c r="K220" i="20"/>
  <c r="L220" i="20" s="1"/>
  <c r="K219" i="20"/>
  <c r="L219" i="20" s="1"/>
  <c r="K218" i="20"/>
  <c r="L218" i="20" s="1"/>
  <c r="K217" i="20"/>
  <c r="L217" i="20" s="1"/>
  <c r="K216" i="20"/>
  <c r="L216" i="20" s="1"/>
  <c r="K215" i="20"/>
  <c r="L215" i="20" s="1"/>
  <c r="K214" i="20"/>
  <c r="L214" i="20" s="1"/>
  <c r="K213" i="20"/>
  <c r="L213" i="20" s="1"/>
  <c r="K212" i="20"/>
  <c r="L212" i="20" s="1"/>
  <c r="K211" i="20"/>
  <c r="L211" i="20" s="1"/>
  <c r="K210" i="20"/>
  <c r="L210" i="20" s="1"/>
  <c r="J176" i="20"/>
  <c r="K176" i="20"/>
  <c r="L176" i="20" s="1"/>
  <c r="J168" i="20"/>
  <c r="K168" i="20"/>
  <c r="L168" i="20" s="1"/>
  <c r="J163" i="20"/>
  <c r="K163" i="20"/>
  <c r="L163" i="20" s="1"/>
  <c r="J161" i="20"/>
  <c r="K161" i="20"/>
  <c r="L161" i="20" s="1"/>
  <c r="J159" i="20"/>
  <c r="K159" i="20"/>
  <c r="L159" i="20" s="1"/>
  <c r="J157" i="20"/>
  <c r="K157" i="20"/>
  <c r="L157" i="20" s="1"/>
  <c r="J155" i="20"/>
  <c r="K155" i="20"/>
  <c r="L155" i="20" s="1"/>
  <c r="J153" i="20"/>
  <c r="K153" i="20"/>
  <c r="L153" i="20" s="1"/>
  <c r="J151" i="20"/>
  <c r="K151" i="20"/>
  <c r="L151" i="20" s="1"/>
  <c r="J149" i="20"/>
  <c r="K149" i="20"/>
  <c r="L149" i="20" s="1"/>
  <c r="J147" i="20"/>
  <c r="K147" i="20"/>
  <c r="L147" i="20" s="1"/>
  <c r="J145" i="20"/>
  <c r="K145" i="20"/>
  <c r="L145" i="20" s="1"/>
  <c r="J143" i="20"/>
  <c r="K143" i="20"/>
  <c r="L143" i="20" s="1"/>
  <c r="J141" i="20"/>
  <c r="K141" i="20"/>
  <c r="L141" i="20" s="1"/>
  <c r="J139" i="20"/>
  <c r="K139" i="20"/>
  <c r="L139" i="20" s="1"/>
  <c r="J137" i="20"/>
  <c r="K137" i="20"/>
  <c r="L137" i="20" s="1"/>
  <c r="J135" i="20"/>
  <c r="K135" i="20"/>
  <c r="L135" i="20" s="1"/>
  <c r="J133" i="20"/>
  <c r="K133" i="20"/>
  <c r="L133" i="20" s="1"/>
  <c r="J131" i="20"/>
  <c r="K131" i="20"/>
  <c r="L131" i="20" s="1"/>
  <c r="J129" i="20"/>
  <c r="K129" i="20"/>
  <c r="L129" i="20" s="1"/>
  <c r="J127" i="20"/>
  <c r="K127" i="20"/>
  <c r="L127" i="20" s="1"/>
  <c r="K10" i="19"/>
  <c r="L10" i="19" s="1"/>
  <c r="K7" i="19"/>
  <c r="L7" i="19" s="1"/>
  <c r="K238" i="20"/>
  <c r="L238" i="20" s="1"/>
  <c r="K234" i="20"/>
  <c r="L234" i="20" s="1"/>
  <c r="K230" i="20"/>
  <c r="L230" i="20" s="1"/>
  <c r="J174" i="20"/>
  <c r="K174" i="20"/>
  <c r="L174" i="20" s="1"/>
  <c r="J166" i="20"/>
  <c r="K166" i="20"/>
  <c r="L166" i="20" s="1"/>
  <c r="K209" i="20"/>
  <c r="L209" i="20" s="1"/>
  <c r="K208" i="20"/>
  <c r="L208" i="20" s="1"/>
  <c r="K207" i="20"/>
  <c r="L207" i="20" s="1"/>
  <c r="K206" i="20"/>
  <c r="L206" i="20" s="1"/>
  <c r="K205" i="20"/>
  <c r="L205" i="20" s="1"/>
  <c r="K204" i="20"/>
  <c r="L204" i="20" s="1"/>
  <c r="K203" i="20"/>
  <c r="L203" i="20" s="1"/>
  <c r="K202" i="20"/>
  <c r="L202" i="20" s="1"/>
  <c r="K201" i="20"/>
  <c r="L201" i="20" s="1"/>
  <c r="K200" i="20"/>
  <c r="L200" i="20" s="1"/>
  <c r="K199" i="20"/>
  <c r="L199" i="20" s="1"/>
  <c r="K198" i="20"/>
  <c r="L198" i="20" s="1"/>
  <c r="K197" i="20"/>
  <c r="L197" i="20" s="1"/>
  <c r="K196" i="20"/>
  <c r="L196" i="20" s="1"/>
  <c r="K195" i="20"/>
  <c r="L195" i="20" s="1"/>
  <c r="K194" i="20"/>
  <c r="L194" i="20" s="1"/>
  <c r="K193" i="20"/>
  <c r="L193" i="20" s="1"/>
  <c r="K192" i="20"/>
  <c r="L192" i="20" s="1"/>
  <c r="K191" i="20"/>
  <c r="L191" i="20" s="1"/>
  <c r="K190" i="20"/>
  <c r="L190" i="20" s="1"/>
  <c r="K189" i="20"/>
  <c r="L189" i="20" s="1"/>
  <c r="K188" i="20"/>
  <c r="L188" i="20" s="1"/>
  <c r="K187" i="20"/>
  <c r="L187" i="20" s="1"/>
  <c r="K186" i="20"/>
  <c r="L186" i="20" s="1"/>
  <c r="K185" i="20"/>
  <c r="L185" i="20" s="1"/>
  <c r="K184" i="20"/>
  <c r="L184" i="20" s="1"/>
  <c r="K183" i="20"/>
  <c r="L183" i="20" s="1"/>
  <c r="K182" i="20"/>
  <c r="L182" i="20" s="1"/>
  <c r="J181" i="20"/>
  <c r="J179" i="20"/>
  <c r="K175" i="20"/>
  <c r="L175" i="20" s="1"/>
  <c r="K171" i="20"/>
  <c r="L171" i="20" s="1"/>
  <c r="K167" i="20"/>
  <c r="L167" i="20" s="1"/>
  <c r="K128" i="20"/>
  <c r="L128" i="20" s="1"/>
  <c r="K126" i="20"/>
  <c r="L126" i="20" s="1"/>
  <c r="J95" i="20"/>
  <c r="K95" i="20"/>
  <c r="L95" i="20" s="1"/>
  <c r="J93" i="20"/>
  <c r="K93" i="20"/>
  <c r="L93" i="20" s="1"/>
  <c r="J91" i="20"/>
  <c r="K91" i="20"/>
  <c r="L91" i="20" s="1"/>
  <c r="J118" i="20"/>
  <c r="K118" i="20"/>
  <c r="L118" i="20" s="1"/>
  <c r="J116" i="20"/>
  <c r="K116" i="20"/>
  <c r="L116" i="20" s="1"/>
  <c r="J114" i="20"/>
  <c r="K114" i="20"/>
  <c r="L114" i="20" s="1"/>
  <c r="J112" i="20"/>
  <c r="K112" i="20"/>
  <c r="L112" i="20" s="1"/>
  <c r="J110" i="20"/>
  <c r="K110" i="20"/>
  <c r="L110" i="20" s="1"/>
  <c r="J108" i="20"/>
  <c r="K108" i="20"/>
  <c r="L108" i="20" s="1"/>
  <c r="J106" i="20"/>
  <c r="K106" i="20"/>
  <c r="L106" i="20" s="1"/>
  <c r="J104" i="20"/>
  <c r="K104" i="20"/>
  <c r="L104" i="20" s="1"/>
  <c r="J102" i="20"/>
  <c r="K102" i="20"/>
  <c r="L102" i="20" s="1"/>
  <c r="K177" i="20"/>
  <c r="L177" i="20" s="1"/>
  <c r="K173" i="20"/>
  <c r="L173" i="20" s="1"/>
  <c r="K169" i="20"/>
  <c r="L169" i="20" s="1"/>
  <c r="K165" i="20"/>
  <c r="L165" i="20" s="1"/>
  <c r="J123" i="20"/>
  <c r="K123" i="20"/>
  <c r="L123" i="20" s="1"/>
  <c r="J121" i="20"/>
  <c r="K121" i="20"/>
  <c r="L121" i="20" s="1"/>
  <c r="J119" i="20"/>
  <c r="K119" i="20"/>
  <c r="L119" i="20" s="1"/>
  <c r="J117" i="20"/>
  <c r="K117" i="20"/>
  <c r="L117" i="20" s="1"/>
  <c r="J115" i="20"/>
  <c r="K115" i="20"/>
  <c r="L115" i="20" s="1"/>
  <c r="J113" i="20"/>
  <c r="K113" i="20"/>
  <c r="L113" i="20" s="1"/>
  <c r="J111" i="20"/>
  <c r="K111" i="20"/>
  <c r="L111" i="20" s="1"/>
  <c r="J109" i="20"/>
  <c r="K109" i="20"/>
  <c r="L109" i="20" s="1"/>
  <c r="J107" i="20"/>
  <c r="K107" i="20"/>
  <c r="L107" i="20" s="1"/>
  <c r="J105" i="20"/>
  <c r="K105" i="20"/>
  <c r="L105" i="20" s="1"/>
  <c r="K103" i="20"/>
  <c r="L103" i="20" s="1"/>
  <c r="J103" i="20"/>
  <c r="J88" i="20"/>
  <c r="K88" i="20"/>
  <c r="L88" i="20" s="1"/>
  <c r="J84" i="20"/>
  <c r="K84" i="20"/>
  <c r="L84" i="20" s="1"/>
  <c r="J80" i="20"/>
  <c r="K80" i="20"/>
  <c r="L80" i="20" s="1"/>
  <c r="J76" i="20"/>
  <c r="K76" i="20"/>
  <c r="L76" i="20" s="1"/>
  <c r="J72" i="20"/>
  <c r="K72" i="20"/>
  <c r="L72" i="20" s="1"/>
  <c r="J68" i="20"/>
  <c r="K68" i="20"/>
  <c r="L68" i="20" s="1"/>
  <c r="K64" i="20"/>
  <c r="L64" i="20" s="1"/>
  <c r="J64" i="20"/>
  <c r="K101" i="20"/>
  <c r="L101" i="20" s="1"/>
  <c r="K99" i="20"/>
  <c r="L99" i="20" s="1"/>
  <c r="K97" i="20"/>
  <c r="L97" i="20" s="1"/>
  <c r="K96" i="20"/>
  <c r="L96" i="20" s="1"/>
  <c r="K94" i="20"/>
  <c r="L94" i="20" s="1"/>
  <c r="K92" i="20"/>
  <c r="L92" i="20" s="1"/>
  <c r="K90" i="20"/>
  <c r="L90" i="20" s="1"/>
  <c r="J86" i="20"/>
  <c r="K86" i="20"/>
  <c r="L86" i="20" s="1"/>
  <c r="J82" i="20"/>
  <c r="K82" i="20"/>
  <c r="L82" i="20" s="1"/>
  <c r="J78" i="20"/>
  <c r="K78" i="20"/>
  <c r="L78" i="20" s="1"/>
  <c r="J74" i="20"/>
  <c r="K74" i="20"/>
  <c r="L74" i="20" s="1"/>
  <c r="J70" i="20"/>
  <c r="K70" i="20"/>
  <c r="L70" i="20" s="1"/>
  <c r="J66" i="20"/>
  <c r="K66" i="20"/>
  <c r="L66" i="20" s="1"/>
  <c r="K62" i="20"/>
  <c r="L62" i="20" s="1"/>
  <c r="J62" i="20"/>
  <c r="K100" i="20"/>
  <c r="L100" i="20" s="1"/>
  <c r="K98" i="20"/>
  <c r="L98" i="20" s="1"/>
  <c r="J89" i="20"/>
  <c r="K89" i="20"/>
  <c r="L89" i="20" s="1"/>
  <c r="K53" i="20"/>
  <c r="L53" i="20" s="1"/>
  <c r="J44" i="20"/>
  <c r="K44" i="20"/>
  <c r="L44" i="20" s="1"/>
  <c r="J41" i="20"/>
  <c r="K41" i="20"/>
  <c r="L41" i="20" s="1"/>
  <c r="K63" i="20"/>
  <c r="L63" i="20" s="1"/>
  <c r="K61" i="20"/>
  <c r="L61" i="20" s="1"/>
  <c r="K59" i="20"/>
  <c r="L59" i="20" s="1"/>
  <c r="K51" i="20"/>
  <c r="L51" i="20" s="1"/>
  <c r="J50" i="20"/>
  <c r="K50" i="20"/>
  <c r="L50" i="20" s="1"/>
  <c r="K57" i="20"/>
  <c r="L57" i="20" s="1"/>
  <c r="J48" i="20"/>
  <c r="K48" i="20"/>
  <c r="L48" i="20" s="1"/>
  <c r="J42" i="20"/>
  <c r="K42" i="20"/>
  <c r="L42" i="20" s="1"/>
  <c r="J39" i="20"/>
  <c r="K39" i="20"/>
  <c r="L39" i="20" s="1"/>
  <c r="K55" i="20"/>
  <c r="L55" i="20" s="1"/>
  <c r="J46" i="20"/>
  <c r="K46" i="20"/>
  <c r="L46" i="20" s="1"/>
  <c r="K45" i="20"/>
  <c r="L45" i="20" s="1"/>
  <c r="J43" i="20"/>
  <c r="K43" i="20"/>
  <c r="L43" i="20" s="1"/>
  <c r="J37" i="20"/>
  <c r="K37" i="20"/>
  <c r="L37" i="20" s="1"/>
  <c r="J35" i="20"/>
  <c r="K35" i="20"/>
  <c r="L35" i="20" s="1"/>
  <c r="J33" i="20"/>
  <c r="K33" i="20"/>
  <c r="L33" i="20" s="1"/>
  <c r="J31" i="20"/>
  <c r="K31" i="20"/>
  <c r="L31" i="20" s="1"/>
  <c r="K21" i="20"/>
  <c r="L21" i="20" s="1"/>
  <c r="J21" i="20"/>
  <c r="K60" i="20"/>
  <c r="L60" i="20" s="1"/>
  <c r="K58" i="20"/>
  <c r="L58" i="20" s="1"/>
  <c r="K56" i="20"/>
  <c r="L56" i="20" s="1"/>
  <c r="K54" i="20"/>
  <c r="L54" i="20" s="1"/>
  <c r="K52" i="20"/>
  <c r="L52" i="20" s="1"/>
  <c r="K30" i="20"/>
  <c r="L30" i="20" s="1"/>
  <c r="K18" i="20"/>
  <c r="L18" i="20" s="1"/>
  <c r="K13" i="20"/>
  <c r="L13" i="20" s="1"/>
  <c r="J13" i="20"/>
  <c r="K10" i="20"/>
  <c r="L10" i="20" s="1"/>
  <c r="K29" i="20"/>
  <c r="L29" i="20" s="1"/>
  <c r="K27" i="20"/>
  <c r="L27" i="20" s="1"/>
  <c r="K25" i="20"/>
  <c r="L25" i="20" s="1"/>
  <c r="K24" i="20"/>
  <c r="L24" i="20" s="1"/>
  <c r="J17" i="20"/>
  <c r="K16" i="20"/>
  <c r="L16" i="20" s="1"/>
  <c r="J9" i="20"/>
  <c r="K8" i="20"/>
  <c r="L8" i="20" s="1"/>
  <c r="K28" i="20"/>
  <c r="L28" i="20" s="1"/>
  <c r="K26" i="20"/>
  <c r="L26" i="20" s="1"/>
  <c r="K22" i="20"/>
  <c r="L22" i="20" s="1"/>
  <c r="K14" i="20"/>
  <c r="L14" i="20" s="1"/>
  <c r="K6" i="20"/>
  <c r="L6" i="20" s="1"/>
  <c r="K20" i="20"/>
  <c r="L20" i="20" s="1"/>
  <c r="K12" i="20"/>
  <c r="L12" i="20" s="1"/>
  <c r="K4" i="20"/>
  <c r="L4" i="20" s="1"/>
  <c r="AE3" i="20"/>
  <c r="N3" i="19" l="1"/>
  <c r="N7" i="19"/>
  <c r="N6" i="19"/>
  <c r="S25" i="17"/>
  <c r="S33" i="17"/>
  <c r="S41" i="17"/>
  <c r="S49" i="17"/>
  <c r="S57" i="17"/>
  <c r="S65" i="17"/>
  <c r="S73" i="17"/>
  <c r="S81" i="17"/>
  <c r="S21" i="17"/>
  <c r="S29" i="17"/>
  <c r="S37" i="17"/>
  <c r="S83" i="17"/>
  <c r="S87" i="17"/>
  <c r="S91" i="17"/>
  <c r="S95" i="17"/>
  <c r="S99" i="17"/>
  <c r="S103" i="17"/>
  <c r="S107" i="17"/>
  <c r="S109" i="17"/>
  <c r="S117" i="17"/>
  <c r="S125" i="17"/>
  <c r="S113" i="17"/>
  <c r="S121" i="17"/>
  <c r="S15" i="17"/>
  <c r="S45" i="17"/>
  <c r="S53" i="17"/>
  <c r="S61" i="17"/>
  <c r="S69" i="17"/>
  <c r="S77" i="17"/>
  <c r="S111" i="17"/>
  <c r="S119" i="17"/>
  <c r="S127" i="17"/>
  <c r="S123" i="17"/>
  <c r="S115" i="17"/>
  <c r="S79" i="17"/>
  <c r="S47" i="17"/>
  <c r="S75" i="17"/>
  <c r="S59" i="17"/>
  <c r="S43" i="17"/>
  <c r="S27" i="17"/>
  <c r="S101" i="17"/>
  <c r="S93" i="17"/>
  <c r="S85" i="17"/>
  <c r="S71" i="17"/>
  <c r="S12" i="17"/>
  <c r="S13" i="17"/>
  <c r="S19" i="17"/>
  <c r="S17" i="17"/>
  <c r="S39" i="17"/>
  <c r="S55" i="17"/>
  <c r="S23" i="17"/>
  <c r="S63" i="17"/>
  <c r="S31" i="17"/>
  <c r="S67" i="17"/>
  <c r="S51" i="17"/>
  <c r="S35" i="17"/>
  <c r="S105" i="17"/>
  <c r="S97" i="17"/>
  <c r="S89" i="17"/>
  <c r="F103" i="16"/>
  <c r="G103" i="16"/>
  <c r="K6" i="17"/>
  <c r="K3" i="17"/>
  <c r="K7" i="17"/>
  <c r="S11" i="17"/>
  <c r="U12" i="17"/>
  <c r="S28" i="17"/>
  <c r="S8" i="17"/>
  <c r="S84" i="17"/>
  <c r="S100" i="17"/>
  <c r="S116" i="17"/>
  <c r="S68" i="17"/>
  <c r="S18" i="17"/>
  <c r="S96" i="17"/>
  <c r="G8" i="16"/>
  <c r="F8" i="16"/>
  <c r="G14" i="16"/>
  <c r="F14" i="16"/>
  <c r="G22" i="16"/>
  <c r="F22" i="16"/>
  <c r="G30" i="16"/>
  <c r="F30" i="16"/>
  <c r="G38" i="16"/>
  <c r="F38" i="16"/>
  <c r="G46" i="16"/>
  <c r="F46" i="16"/>
  <c r="G54" i="16"/>
  <c r="F54" i="16"/>
  <c r="G62" i="16"/>
  <c r="F62" i="16"/>
  <c r="G70" i="16"/>
  <c r="F70" i="16"/>
  <c r="G78" i="16"/>
  <c r="F78" i="16"/>
  <c r="F140" i="16"/>
  <c r="G140" i="16"/>
  <c r="F156" i="16"/>
  <c r="G156" i="16"/>
  <c r="F172" i="16"/>
  <c r="G172" i="16"/>
  <c r="F188" i="16"/>
  <c r="G188" i="16"/>
  <c r="F204" i="16"/>
  <c r="G204" i="16"/>
  <c r="F220" i="16"/>
  <c r="G220" i="16"/>
  <c r="F236" i="16"/>
  <c r="G236" i="16"/>
  <c r="S48" i="17"/>
  <c r="S80" i="17"/>
  <c r="S126" i="17"/>
  <c r="S88" i="17"/>
  <c r="F86" i="16"/>
  <c r="G86" i="16"/>
  <c r="F94" i="16"/>
  <c r="G94" i="16"/>
  <c r="F102" i="16"/>
  <c r="G102" i="16"/>
  <c r="F110" i="16"/>
  <c r="G110" i="16"/>
  <c r="F118" i="16"/>
  <c r="G118" i="16"/>
  <c r="F133" i="16"/>
  <c r="G133" i="16"/>
  <c r="F153" i="16"/>
  <c r="G153" i="16"/>
  <c r="F173" i="16"/>
  <c r="G173" i="16"/>
  <c r="F189" i="16"/>
  <c r="G189" i="16"/>
  <c r="F205" i="16"/>
  <c r="G205" i="16"/>
  <c r="F221" i="16"/>
  <c r="G221" i="16"/>
  <c r="F237" i="16"/>
  <c r="G237" i="16"/>
  <c r="F131" i="16"/>
  <c r="G131" i="16"/>
  <c r="F163" i="16"/>
  <c r="G163" i="16"/>
  <c r="F195" i="16"/>
  <c r="G195" i="16"/>
  <c r="F227" i="16"/>
  <c r="G227" i="16"/>
  <c r="S118" i="17"/>
  <c r="S72" i="17"/>
  <c r="F135" i="16"/>
  <c r="G135" i="16"/>
  <c r="F167" i="16"/>
  <c r="G167" i="16"/>
  <c r="F199" i="16"/>
  <c r="G199" i="16"/>
  <c r="F231" i="16"/>
  <c r="G231" i="16"/>
  <c r="F99" i="16"/>
  <c r="G99" i="16"/>
  <c r="S5" i="17"/>
  <c r="U8" i="17" s="1"/>
  <c r="U9" i="17" s="1"/>
  <c r="S4" i="17"/>
  <c r="S106" i="17"/>
  <c r="S110" i="17"/>
  <c r="G12" i="16"/>
  <c r="F12" i="16"/>
  <c r="G28" i="16"/>
  <c r="F28" i="16"/>
  <c r="G44" i="16"/>
  <c r="F44" i="16"/>
  <c r="G60" i="16"/>
  <c r="F60" i="16"/>
  <c r="G76" i="16"/>
  <c r="F76" i="16"/>
  <c r="F152" i="16"/>
  <c r="G152" i="16"/>
  <c r="F168" i="16"/>
  <c r="G168" i="16"/>
  <c r="F184" i="16"/>
  <c r="G184" i="16"/>
  <c r="F200" i="16"/>
  <c r="G200" i="16"/>
  <c r="F216" i="16"/>
  <c r="G216" i="16"/>
  <c r="F232" i="16"/>
  <c r="G232" i="16"/>
  <c r="F85" i="16"/>
  <c r="G85" i="16"/>
  <c r="F101" i="16"/>
  <c r="G101" i="16"/>
  <c r="F129" i="16"/>
  <c r="G129" i="16"/>
  <c r="F169" i="16"/>
  <c r="G169" i="16"/>
  <c r="F201" i="16"/>
  <c r="G201" i="16"/>
  <c r="F217" i="16"/>
  <c r="G217" i="16"/>
  <c r="F233" i="16"/>
  <c r="G233" i="16"/>
  <c r="S22" i="17"/>
  <c r="F155" i="16"/>
  <c r="G155" i="16"/>
  <c r="N2" i="20"/>
  <c r="N3" i="20" s="1"/>
  <c r="X13" i="19"/>
  <c r="X15" i="19" s="1"/>
  <c r="X2" i="19"/>
  <c r="S36" i="17"/>
  <c r="S14" i="17"/>
  <c r="S44" i="17"/>
  <c r="S76" i="17"/>
  <c r="S26" i="17"/>
  <c r="S34" i="17"/>
  <c r="S42" i="17"/>
  <c r="S50" i="17"/>
  <c r="S58" i="17"/>
  <c r="S66" i="17"/>
  <c r="S74" i="17"/>
  <c r="S82" i="17"/>
  <c r="S98" i="17"/>
  <c r="S114" i="17"/>
  <c r="S46" i="17"/>
  <c r="S78" i="17"/>
  <c r="S128" i="17"/>
  <c r="E9" i="16"/>
  <c r="E16" i="16"/>
  <c r="E24" i="16"/>
  <c r="E32" i="16"/>
  <c r="E40" i="16"/>
  <c r="E48" i="16"/>
  <c r="E56" i="16"/>
  <c r="E64" i="16"/>
  <c r="E72" i="16"/>
  <c r="E80" i="16"/>
  <c r="E144" i="16"/>
  <c r="E160" i="16"/>
  <c r="E176" i="16"/>
  <c r="E192" i="16"/>
  <c r="E208" i="16"/>
  <c r="E224" i="16"/>
  <c r="E240" i="16"/>
  <c r="S112" i="17"/>
  <c r="E4" i="16"/>
  <c r="S38" i="17"/>
  <c r="S70" i="17"/>
  <c r="S120" i="17"/>
  <c r="E89" i="16"/>
  <c r="E97" i="16"/>
  <c r="E105" i="16"/>
  <c r="E113" i="16"/>
  <c r="E122" i="16"/>
  <c r="E137" i="16"/>
  <c r="E157" i="16"/>
  <c r="E177" i="16"/>
  <c r="E193" i="16"/>
  <c r="E209" i="16"/>
  <c r="E225" i="16"/>
  <c r="E139" i="16"/>
  <c r="E171" i="16"/>
  <c r="E203" i="16"/>
  <c r="E235" i="16"/>
  <c r="E95" i="15"/>
  <c r="F95" i="15" s="1"/>
  <c r="E139" i="15"/>
  <c r="F139" i="15" s="1"/>
  <c r="E171" i="15"/>
  <c r="F171" i="15" s="1"/>
  <c r="E83" i="16"/>
  <c r="E135" i="15"/>
  <c r="F135" i="15" s="1"/>
  <c r="E143" i="16"/>
  <c r="E175" i="16"/>
  <c r="E207" i="16"/>
  <c r="E239" i="16"/>
  <c r="E18" i="15"/>
  <c r="F18" i="15" s="1"/>
  <c r="E76" i="15"/>
  <c r="F76" i="15" s="1"/>
  <c r="E107" i="15"/>
  <c r="F107" i="15" s="1"/>
  <c r="E103" i="15"/>
  <c r="F103" i="15" s="1"/>
  <c r="E167" i="15"/>
  <c r="F167" i="15" s="1"/>
  <c r="E104" i="15"/>
  <c r="F104" i="15" s="1"/>
  <c r="E124" i="15"/>
  <c r="F124" i="15" s="1"/>
  <c r="E191" i="15"/>
  <c r="F191" i="15" s="1"/>
  <c r="E207" i="15"/>
  <c r="F207" i="15" s="1"/>
  <c r="E136" i="15"/>
  <c r="F136" i="15" s="1"/>
  <c r="E176" i="15"/>
  <c r="F176" i="15" s="1"/>
  <c r="E200" i="15"/>
  <c r="F200" i="15" s="1"/>
  <c r="E109" i="15"/>
  <c r="F109" i="15" s="1"/>
  <c r="E141" i="15"/>
  <c r="F141" i="15" s="1"/>
  <c r="E169" i="15"/>
  <c r="F169" i="15" s="1"/>
  <c r="E201" i="15"/>
  <c r="F201" i="15" s="1"/>
  <c r="E233" i="15"/>
  <c r="F233" i="15" s="1"/>
  <c r="E144" i="15"/>
  <c r="F144" i="15" s="1"/>
  <c r="E172" i="15"/>
  <c r="F172" i="15" s="1"/>
  <c r="E216" i="15"/>
  <c r="F216" i="15" s="1"/>
  <c r="E232" i="15"/>
  <c r="F232" i="15" s="1"/>
  <c r="E113" i="15"/>
  <c r="F113" i="15" s="1"/>
  <c r="E157" i="15"/>
  <c r="F157" i="15" s="1"/>
  <c r="E189" i="15"/>
  <c r="F189" i="15" s="1"/>
  <c r="S20" i="17"/>
  <c r="S16" i="17"/>
  <c r="S60" i="17"/>
  <c r="S90" i="17"/>
  <c r="S122" i="17"/>
  <c r="G7" i="16"/>
  <c r="F7" i="16"/>
  <c r="G20" i="16"/>
  <c r="F20" i="16"/>
  <c r="G36" i="16"/>
  <c r="F36" i="16"/>
  <c r="G52" i="16"/>
  <c r="F52" i="16"/>
  <c r="G68" i="16"/>
  <c r="F68" i="16"/>
  <c r="F136" i="16"/>
  <c r="G136" i="16"/>
  <c r="S30" i="17"/>
  <c r="S62" i="17"/>
  <c r="S94" i="17"/>
  <c r="S102" i="17"/>
  <c r="F93" i="16"/>
  <c r="G93" i="16"/>
  <c r="F109" i="16"/>
  <c r="G109" i="16"/>
  <c r="F117" i="16"/>
  <c r="G117" i="16"/>
  <c r="F149" i="16"/>
  <c r="G149" i="16"/>
  <c r="F185" i="16"/>
  <c r="G185" i="16"/>
  <c r="F187" i="16"/>
  <c r="G187" i="16"/>
  <c r="F219" i="16"/>
  <c r="G219" i="16"/>
  <c r="S40" i="17"/>
  <c r="S104" i="17"/>
  <c r="F159" i="16"/>
  <c r="G159" i="16"/>
  <c r="F191" i="16"/>
  <c r="G191" i="16"/>
  <c r="F223" i="16"/>
  <c r="G223" i="16"/>
  <c r="F87" i="16"/>
  <c r="G87" i="16"/>
  <c r="X12" i="19"/>
  <c r="K2" i="18"/>
  <c r="K3" i="18" s="1"/>
  <c r="U2" i="17"/>
  <c r="S92" i="17"/>
  <c r="S108" i="17"/>
  <c r="S124" i="17"/>
  <c r="S52" i="17"/>
  <c r="S32" i="17"/>
  <c r="S64" i="17"/>
  <c r="G6" i="16"/>
  <c r="F6" i="16"/>
  <c r="G10" i="16"/>
  <c r="F10" i="16"/>
  <c r="G18" i="16"/>
  <c r="F18" i="16"/>
  <c r="G26" i="16"/>
  <c r="F26" i="16"/>
  <c r="G34" i="16"/>
  <c r="F34" i="16"/>
  <c r="G42" i="16"/>
  <c r="F42" i="16"/>
  <c r="G50" i="16"/>
  <c r="F50" i="16"/>
  <c r="G58" i="16"/>
  <c r="F58" i="16"/>
  <c r="G66" i="16"/>
  <c r="F66" i="16"/>
  <c r="G74" i="16"/>
  <c r="F74" i="16"/>
  <c r="F132" i="16"/>
  <c r="G132" i="16"/>
  <c r="F148" i="16"/>
  <c r="G148" i="16"/>
  <c r="F164" i="16"/>
  <c r="G164" i="16"/>
  <c r="F180" i="16"/>
  <c r="G180" i="16"/>
  <c r="F196" i="16"/>
  <c r="G196" i="16"/>
  <c r="F212" i="16"/>
  <c r="G212" i="16"/>
  <c r="F228" i="16"/>
  <c r="G228" i="16"/>
  <c r="AB3" i="16"/>
  <c r="E121" i="16"/>
  <c r="E141" i="16"/>
  <c r="E161" i="16"/>
  <c r="E124" i="16"/>
  <c r="E84" i="16"/>
  <c r="E88" i="16"/>
  <c r="E91" i="16"/>
  <c r="E92" i="16"/>
  <c r="E96" i="16"/>
  <c r="E100" i="16"/>
  <c r="E104" i="16"/>
  <c r="E107" i="16"/>
  <c r="E108" i="16"/>
  <c r="E111" i="16"/>
  <c r="E112" i="16"/>
  <c r="E115" i="16"/>
  <c r="E116" i="16"/>
  <c r="E119" i="16"/>
  <c r="E120" i="16"/>
  <c r="E123" i="16"/>
  <c r="E127" i="16"/>
  <c r="E128" i="16"/>
  <c r="E130" i="16"/>
  <c r="E134" i="16"/>
  <c r="E138" i="16"/>
  <c r="E142" i="16"/>
  <c r="E146" i="16"/>
  <c r="E150" i="16"/>
  <c r="E154" i="16"/>
  <c r="E158" i="16"/>
  <c r="E162" i="16"/>
  <c r="E166" i="16"/>
  <c r="E170" i="16"/>
  <c r="E174" i="16"/>
  <c r="E178" i="16"/>
  <c r="E182" i="16"/>
  <c r="E186" i="16"/>
  <c r="E190" i="16"/>
  <c r="E194" i="16"/>
  <c r="E198" i="16"/>
  <c r="E202" i="16"/>
  <c r="E206" i="16"/>
  <c r="E210" i="16"/>
  <c r="E214" i="16"/>
  <c r="E218" i="16"/>
  <c r="E222" i="16"/>
  <c r="E226" i="16"/>
  <c r="E230" i="16"/>
  <c r="E234" i="16"/>
  <c r="E238" i="16"/>
  <c r="E82" i="16"/>
  <c r="E13" i="16"/>
  <c r="E17" i="16"/>
  <c r="E21" i="16"/>
  <c r="E25" i="16"/>
  <c r="E29" i="16"/>
  <c r="E33" i="16"/>
  <c r="E37" i="16"/>
  <c r="E43" i="16"/>
  <c r="E47" i="16"/>
  <c r="E53" i="16"/>
  <c r="E55" i="16"/>
  <c r="E59" i="16"/>
  <c r="E63" i="16"/>
  <c r="E69" i="16"/>
  <c r="E71" i="16"/>
  <c r="E75" i="16"/>
  <c r="E79" i="16"/>
  <c r="E125" i="16"/>
  <c r="E11" i="16"/>
  <c r="E15" i="16"/>
  <c r="E19" i="16"/>
  <c r="E23" i="16"/>
  <c r="E27" i="16"/>
  <c r="E31" i="16"/>
  <c r="E35" i="16"/>
  <c r="E39" i="16"/>
  <c r="E41" i="16"/>
  <c r="E45" i="16"/>
  <c r="E49" i="16"/>
  <c r="E51" i="16"/>
  <c r="E57" i="16"/>
  <c r="E61" i="16"/>
  <c r="E65" i="16"/>
  <c r="E67" i="16"/>
  <c r="E73" i="16"/>
  <c r="E77" i="16"/>
  <c r="E81" i="16"/>
  <c r="S24" i="17"/>
  <c r="S56" i="17"/>
  <c r="E5" i="16"/>
  <c r="E90" i="16"/>
  <c r="E98" i="16"/>
  <c r="E106" i="16"/>
  <c r="E114" i="16"/>
  <c r="E126" i="16"/>
  <c r="E145" i="16"/>
  <c r="E165" i="16"/>
  <c r="E181" i="16"/>
  <c r="E197" i="16"/>
  <c r="E213" i="16"/>
  <c r="E229" i="16"/>
  <c r="S54" i="17"/>
  <c r="S86" i="17"/>
  <c r="E147" i="16"/>
  <c r="E179" i="16"/>
  <c r="E211" i="16"/>
  <c r="E95" i="16"/>
  <c r="E151" i="16"/>
  <c r="E183" i="16"/>
  <c r="E215" i="16"/>
  <c r="N5" i="15"/>
  <c r="N22" i="15"/>
  <c r="N26" i="15"/>
  <c r="N30" i="15"/>
  <c r="N34" i="15"/>
  <c r="N38" i="15"/>
  <c r="N42" i="15"/>
  <c r="N46" i="15"/>
  <c r="N50" i="15"/>
  <c r="N54" i="15"/>
  <c r="N58" i="15"/>
  <c r="N62" i="15"/>
  <c r="N66" i="15"/>
  <c r="N70" i="15"/>
  <c r="N74" i="15"/>
  <c r="N78" i="15"/>
  <c r="N82" i="15"/>
  <c r="N86" i="15"/>
  <c r="N90" i="15"/>
  <c r="N94" i="15"/>
  <c r="N98" i="15"/>
  <c r="N102" i="15"/>
  <c r="N106" i="15"/>
  <c r="N110" i="15"/>
  <c r="N114" i="15"/>
  <c r="N118" i="15"/>
  <c r="N122" i="15"/>
  <c r="N126" i="15"/>
  <c r="N3" i="15"/>
  <c r="U3" i="15"/>
  <c r="E6" i="15"/>
  <c r="F6" i="15" s="1"/>
  <c r="N6" i="15"/>
  <c r="N21" i="15"/>
  <c r="N25" i="15"/>
  <c r="N29" i="15"/>
  <c r="N33" i="15"/>
  <c r="E34" i="15"/>
  <c r="F34" i="15" s="1"/>
  <c r="N37" i="15"/>
  <c r="N41" i="15"/>
  <c r="N45" i="15"/>
  <c r="E46" i="15"/>
  <c r="F46" i="15" s="1"/>
  <c r="N49" i="15"/>
  <c r="E50" i="15"/>
  <c r="F50" i="15" s="1"/>
  <c r="N53" i="15"/>
  <c r="E54" i="15"/>
  <c r="F54" i="15" s="1"/>
  <c r="N57" i="15"/>
  <c r="E58" i="15"/>
  <c r="F58" i="15" s="1"/>
  <c r="N61" i="15"/>
  <c r="E62" i="15"/>
  <c r="F62" i="15" s="1"/>
  <c r="N65" i="15"/>
  <c r="E66" i="15"/>
  <c r="F66" i="15" s="1"/>
  <c r="N69" i="15"/>
  <c r="E70" i="15"/>
  <c r="F70" i="15" s="1"/>
  <c r="N7" i="15"/>
  <c r="E12" i="15"/>
  <c r="F12" i="15" s="1"/>
  <c r="N14" i="15"/>
  <c r="E16" i="15"/>
  <c r="F16" i="15" s="1"/>
  <c r="N18" i="15"/>
  <c r="E20" i="15"/>
  <c r="F20" i="15" s="1"/>
  <c r="N23" i="15"/>
  <c r="N24" i="15"/>
  <c r="N31" i="15"/>
  <c r="N32" i="15"/>
  <c r="N39" i="15"/>
  <c r="N40" i="15"/>
  <c r="N47" i="15"/>
  <c r="N48" i="15"/>
  <c r="N55" i="15"/>
  <c r="N56" i="15"/>
  <c r="N63" i="15"/>
  <c r="N64" i="15"/>
  <c r="N11" i="15"/>
  <c r="N12" i="15"/>
  <c r="N16" i="15"/>
  <c r="N20" i="15"/>
  <c r="N27" i="15"/>
  <c r="N28" i="15"/>
  <c r="N35" i="15"/>
  <c r="N36" i="15"/>
  <c r="N43" i="15"/>
  <c r="N44" i="15"/>
  <c r="N51" i="15"/>
  <c r="N52" i="15"/>
  <c r="N59" i="15"/>
  <c r="N60" i="15"/>
  <c r="N67" i="15"/>
  <c r="N68" i="15"/>
  <c r="N77" i="15"/>
  <c r="E78" i="15"/>
  <c r="F78" i="15" s="1"/>
  <c r="N79" i="15"/>
  <c r="N84" i="15"/>
  <c r="N93" i="15"/>
  <c r="E94" i="15"/>
  <c r="F94" i="15" s="1"/>
  <c r="N95" i="15"/>
  <c r="N4" i="15"/>
  <c r="N13" i="15"/>
  <c r="N17" i="15"/>
  <c r="E25" i="15"/>
  <c r="F25" i="15" s="1"/>
  <c r="E33" i="15"/>
  <c r="F33" i="15" s="1"/>
  <c r="E41" i="15"/>
  <c r="F41" i="15" s="1"/>
  <c r="E49" i="15"/>
  <c r="F49" i="15" s="1"/>
  <c r="E57" i="15"/>
  <c r="F57" i="15" s="1"/>
  <c r="E65" i="15"/>
  <c r="F65" i="15" s="1"/>
  <c r="E72" i="15"/>
  <c r="F72" i="15" s="1"/>
  <c r="N73" i="15"/>
  <c r="N8" i="15"/>
  <c r="N15" i="15"/>
  <c r="E17" i="15"/>
  <c r="F17" i="15" s="1"/>
  <c r="E29" i="15"/>
  <c r="F29" i="15" s="1"/>
  <c r="E61" i="15"/>
  <c r="F61" i="15" s="1"/>
  <c r="N75" i="15"/>
  <c r="N76" i="15"/>
  <c r="N81" i="15"/>
  <c r="N87" i="15"/>
  <c r="E93" i="15"/>
  <c r="F93" i="15" s="1"/>
  <c r="N96" i="15"/>
  <c r="E98" i="15"/>
  <c r="F98" i="15" s="1"/>
  <c r="N100" i="15"/>
  <c r="N109" i="15"/>
  <c r="E110" i="15"/>
  <c r="F110" i="15" s="1"/>
  <c r="N111" i="15"/>
  <c r="N116" i="15"/>
  <c r="N125" i="15"/>
  <c r="E126" i="15"/>
  <c r="F126" i="15" s="1"/>
  <c r="N127" i="15"/>
  <c r="E13" i="15"/>
  <c r="F13" i="15" s="1"/>
  <c r="E37" i="15"/>
  <c r="F37" i="15" s="1"/>
  <c r="E69" i="15"/>
  <c r="F69" i="15" s="1"/>
  <c r="N71" i="15"/>
  <c r="N72" i="15"/>
  <c r="E74" i="15"/>
  <c r="F74" i="15" s="1"/>
  <c r="E86" i="15"/>
  <c r="F86" i="15" s="1"/>
  <c r="N88" i="15"/>
  <c r="N91" i="15"/>
  <c r="N92" i="15"/>
  <c r="N97" i="15"/>
  <c r="N105" i="15"/>
  <c r="E106" i="15"/>
  <c r="F106" i="15" s="1"/>
  <c r="N107" i="15"/>
  <c r="N112" i="15"/>
  <c r="N121" i="15"/>
  <c r="E122" i="15"/>
  <c r="F122" i="15" s="1"/>
  <c r="N123" i="15"/>
  <c r="N128" i="15"/>
  <c r="E134" i="15"/>
  <c r="F134" i="15" s="1"/>
  <c r="E142" i="15"/>
  <c r="F142" i="15" s="1"/>
  <c r="E150" i="15"/>
  <c r="F150" i="15" s="1"/>
  <c r="E158" i="15"/>
  <c r="F158" i="15" s="1"/>
  <c r="E166" i="15"/>
  <c r="F166" i="15" s="1"/>
  <c r="E174" i="15"/>
  <c r="F174" i="15" s="1"/>
  <c r="E4" i="15"/>
  <c r="F4" i="15" s="1"/>
  <c r="E7" i="15"/>
  <c r="F7" i="15" s="1"/>
  <c r="N19" i="15"/>
  <c r="E21" i="15"/>
  <c r="F21" i="15" s="1"/>
  <c r="E82" i="15"/>
  <c r="F82" i="15" s="1"/>
  <c r="E88" i="15"/>
  <c r="F88" i="15" s="1"/>
  <c r="E89" i="15"/>
  <c r="F89" i="15" s="1"/>
  <c r="N104" i="15"/>
  <c r="E112" i="15"/>
  <c r="F112" i="15" s="1"/>
  <c r="N113" i="15"/>
  <c r="N115" i="15"/>
  <c r="E117" i="15"/>
  <c r="F117" i="15" s="1"/>
  <c r="N120" i="15"/>
  <c r="E128" i="15"/>
  <c r="F128" i="15" s="1"/>
  <c r="E138" i="15"/>
  <c r="F138" i="15" s="1"/>
  <c r="E146" i="15"/>
  <c r="F146" i="15" s="1"/>
  <c r="E154" i="15"/>
  <c r="F154" i="15" s="1"/>
  <c r="E178" i="15"/>
  <c r="F178" i="15" s="1"/>
  <c r="E186" i="15"/>
  <c r="F186" i="15" s="1"/>
  <c r="E194" i="15"/>
  <c r="F194" i="15" s="1"/>
  <c r="E202" i="15"/>
  <c r="F202" i="15" s="1"/>
  <c r="E206" i="15"/>
  <c r="F206" i="15" s="1"/>
  <c r="E210" i="15"/>
  <c r="F210" i="15" s="1"/>
  <c r="E218" i="15"/>
  <c r="F218" i="15" s="1"/>
  <c r="E226" i="15"/>
  <c r="F226" i="15" s="1"/>
  <c r="E230" i="15"/>
  <c r="F230" i="15" s="1"/>
  <c r="E234" i="15"/>
  <c r="F234" i="15" s="1"/>
  <c r="E238" i="15"/>
  <c r="F238" i="15" s="1"/>
  <c r="E45" i="15"/>
  <c r="F45" i="15" s="1"/>
  <c r="N83" i="15"/>
  <c r="N85" i="15"/>
  <c r="N89" i="15"/>
  <c r="E90" i="15"/>
  <c r="F90" i="15" s="1"/>
  <c r="E96" i="15"/>
  <c r="F96" i="15" s="1"/>
  <c r="E100" i="15"/>
  <c r="F100" i="15" s="1"/>
  <c r="N101" i="15"/>
  <c r="E102" i="15"/>
  <c r="F102" i="15" s="1"/>
  <c r="N103" i="15"/>
  <c r="N108" i="15"/>
  <c r="N117" i="15"/>
  <c r="E118" i="15"/>
  <c r="F118" i="15" s="1"/>
  <c r="N119" i="15"/>
  <c r="N124" i="15"/>
  <c r="E223" i="15"/>
  <c r="F223" i="15" s="1"/>
  <c r="E227" i="15"/>
  <c r="F227" i="15" s="1"/>
  <c r="E231" i="15"/>
  <c r="F231" i="15" s="1"/>
  <c r="E235" i="15"/>
  <c r="F235" i="15" s="1"/>
  <c r="E239" i="15"/>
  <c r="F239" i="15" s="1"/>
  <c r="E53" i="15"/>
  <c r="F53" i="15" s="1"/>
  <c r="E73" i="15"/>
  <c r="F73" i="15" s="1"/>
  <c r="E77" i="15"/>
  <c r="F77" i="15" s="1"/>
  <c r="N80" i="15"/>
  <c r="N99" i="15"/>
  <c r="E101" i="15"/>
  <c r="F101" i="15" s="1"/>
  <c r="E114" i="15"/>
  <c r="F114" i="15" s="1"/>
  <c r="E130" i="15"/>
  <c r="F130" i="15" s="1"/>
  <c r="E162" i="15"/>
  <c r="F162" i="15" s="1"/>
  <c r="E170" i="15"/>
  <c r="F170" i="15" s="1"/>
  <c r="E182" i="15"/>
  <c r="F182" i="15" s="1"/>
  <c r="E190" i="15"/>
  <c r="F190" i="15" s="1"/>
  <c r="E198" i="15"/>
  <c r="F198" i="15" s="1"/>
  <c r="E214" i="15"/>
  <c r="F214" i="15" s="1"/>
  <c r="E222" i="15"/>
  <c r="F222" i="15" s="1"/>
  <c r="E36" i="15"/>
  <c r="F36" i="15" s="1"/>
  <c r="E87" i="15"/>
  <c r="F87" i="15" s="1"/>
  <c r="E123" i="15"/>
  <c r="F123" i="15" s="1"/>
  <c r="E14" i="15"/>
  <c r="F14" i="15" s="1"/>
  <c r="E119" i="15"/>
  <c r="F119" i="15" s="1"/>
  <c r="E175" i="15"/>
  <c r="F175" i="15" s="1"/>
  <c r="E108" i="15"/>
  <c r="F108" i="15" s="1"/>
  <c r="E179" i="15"/>
  <c r="F179" i="15" s="1"/>
  <c r="E195" i="15"/>
  <c r="F195" i="15" s="1"/>
  <c r="E211" i="15"/>
  <c r="F211" i="15" s="1"/>
  <c r="E148" i="15"/>
  <c r="F148" i="15" s="1"/>
  <c r="E184" i="15"/>
  <c r="F184" i="15" s="1"/>
  <c r="E204" i="15"/>
  <c r="F204" i="15" s="1"/>
  <c r="E121" i="15"/>
  <c r="F121" i="15" s="1"/>
  <c r="E149" i="15"/>
  <c r="F149" i="15" s="1"/>
  <c r="E177" i="15"/>
  <c r="F177" i="15" s="1"/>
  <c r="E209" i="15"/>
  <c r="F209" i="15" s="1"/>
  <c r="E237" i="15"/>
  <c r="F237" i="15" s="1"/>
  <c r="E152" i="15"/>
  <c r="F152" i="15" s="1"/>
  <c r="E180" i="15"/>
  <c r="F180" i="15" s="1"/>
  <c r="E220" i="15"/>
  <c r="F220" i="15" s="1"/>
  <c r="E236" i="15"/>
  <c r="F236" i="15" s="1"/>
  <c r="E125" i="15"/>
  <c r="F125" i="15" s="1"/>
  <c r="E165" i="15"/>
  <c r="F165" i="15" s="1"/>
  <c r="E197" i="15"/>
  <c r="F197" i="15" s="1"/>
  <c r="E225" i="15"/>
  <c r="F225" i="15" s="1"/>
  <c r="R2" i="15" l="1"/>
  <c r="F95" i="16"/>
  <c r="G95" i="16"/>
  <c r="F229" i="16"/>
  <c r="G229" i="16"/>
  <c r="F165" i="16"/>
  <c r="G165" i="16"/>
  <c r="F106" i="16"/>
  <c r="G106" i="16"/>
  <c r="F81" i="16"/>
  <c r="G81" i="16"/>
  <c r="F65" i="16"/>
  <c r="G65" i="16"/>
  <c r="F49" i="16"/>
  <c r="G49" i="16"/>
  <c r="F35" i="16"/>
  <c r="G35" i="16"/>
  <c r="F19" i="16"/>
  <c r="G19" i="16"/>
  <c r="F79" i="16"/>
  <c r="G79" i="16"/>
  <c r="F63" i="16"/>
  <c r="G63" i="16"/>
  <c r="F47" i="16"/>
  <c r="G47" i="16"/>
  <c r="F29" i="16"/>
  <c r="G29" i="16"/>
  <c r="F13" i="16"/>
  <c r="G13" i="16"/>
  <c r="G230" i="16"/>
  <c r="F230" i="16"/>
  <c r="G214" i="16"/>
  <c r="F214" i="16"/>
  <c r="G198" i="16"/>
  <c r="F198" i="16"/>
  <c r="G182" i="16"/>
  <c r="F182" i="16"/>
  <c r="G166" i="16"/>
  <c r="F166" i="16"/>
  <c r="G150" i="16"/>
  <c r="F150" i="16"/>
  <c r="G134" i="16"/>
  <c r="F134" i="16"/>
  <c r="F123" i="16"/>
  <c r="G123" i="16"/>
  <c r="F115" i="16"/>
  <c r="G115" i="16"/>
  <c r="F107" i="16"/>
  <c r="G107" i="16"/>
  <c r="G92" i="16"/>
  <c r="F92" i="16"/>
  <c r="G124" i="16"/>
  <c r="F124" i="16"/>
  <c r="U4" i="17"/>
  <c r="K4" i="17"/>
  <c r="K8" i="17" s="1"/>
  <c r="F239" i="16"/>
  <c r="G239" i="16"/>
  <c r="F139" i="16"/>
  <c r="G139" i="16"/>
  <c r="F177" i="16"/>
  <c r="G177" i="16"/>
  <c r="F113" i="16"/>
  <c r="G113" i="16"/>
  <c r="F192" i="16"/>
  <c r="G192" i="16"/>
  <c r="G80" i="16"/>
  <c r="F80" i="16"/>
  <c r="G48" i="16"/>
  <c r="F48" i="16"/>
  <c r="G16" i="16"/>
  <c r="F16" i="16"/>
  <c r="X4" i="19"/>
  <c r="N4" i="19"/>
  <c r="N8" i="19" s="1"/>
  <c r="R12" i="15"/>
  <c r="F215" i="16"/>
  <c r="G215" i="16"/>
  <c r="F211" i="16"/>
  <c r="G211" i="16"/>
  <c r="F213" i="16"/>
  <c r="G213" i="16"/>
  <c r="F145" i="16"/>
  <c r="G145" i="16"/>
  <c r="F98" i="16"/>
  <c r="G98" i="16"/>
  <c r="F77" i="16"/>
  <c r="G77" i="16"/>
  <c r="F61" i="16"/>
  <c r="G61" i="16"/>
  <c r="F45" i="16"/>
  <c r="G45" i="16"/>
  <c r="F31" i="16"/>
  <c r="G31" i="16"/>
  <c r="F15" i="16"/>
  <c r="G15" i="16"/>
  <c r="F75" i="16"/>
  <c r="G75" i="16"/>
  <c r="F59" i="16"/>
  <c r="G59" i="16"/>
  <c r="F43" i="16"/>
  <c r="G43" i="16"/>
  <c r="F25" i="16"/>
  <c r="G25" i="16"/>
  <c r="G82" i="16"/>
  <c r="F82" i="16"/>
  <c r="G226" i="16"/>
  <c r="F226" i="16"/>
  <c r="G210" i="16"/>
  <c r="F210" i="16"/>
  <c r="G194" i="16"/>
  <c r="F194" i="16"/>
  <c r="G178" i="16"/>
  <c r="F178" i="16"/>
  <c r="G162" i="16"/>
  <c r="F162" i="16"/>
  <c r="G146" i="16"/>
  <c r="F146" i="16"/>
  <c r="G130" i="16"/>
  <c r="F130" i="16"/>
  <c r="G120" i="16"/>
  <c r="F120" i="16"/>
  <c r="G112" i="16"/>
  <c r="F112" i="16"/>
  <c r="G104" i="16"/>
  <c r="F104" i="16"/>
  <c r="F91" i="16"/>
  <c r="G91" i="16"/>
  <c r="F161" i="16"/>
  <c r="G161" i="16"/>
  <c r="M53" i="18"/>
  <c r="M57" i="18"/>
  <c r="M61" i="18"/>
  <c r="M65" i="18"/>
  <c r="M69" i="18"/>
  <c r="M73" i="18"/>
  <c r="M77" i="18"/>
  <c r="M81" i="18"/>
  <c r="M85" i="18"/>
  <c r="M89" i="18"/>
  <c r="M93" i="18"/>
  <c r="M97" i="18"/>
  <c r="M101" i="18"/>
  <c r="M105" i="18"/>
  <c r="M109" i="18"/>
  <c r="M112" i="18"/>
  <c r="M116" i="18"/>
  <c r="M120" i="18"/>
  <c r="M128" i="18"/>
  <c r="M130" i="18"/>
  <c r="M134" i="18"/>
  <c r="M138" i="18"/>
  <c r="M142" i="18"/>
  <c r="M146" i="18"/>
  <c r="M150" i="18"/>
  <c r="M154" i="18"/>
  <c r="M158" i="18"/>
  <c r="M162" i="18"/>
  <c r="M54" i="18"/>
  <c r="M58" i="18"/>
  <c r="M62" i="18"/>
  <c r="M66" i="18"/>
  <c r="M70" i="18"/>
  <c r="M74" i="18"/>
  <c r="M78" i="18"/>
  <c r="M82" i="18"/>
  <c r="M86" i="18"/>
  <c r="M90" i="18"/>
  <c r="M94" i="18"/>
  <c r="M98" i="18"/>
  <c r="M100" i="18"/>
  <c r="M110" i="18"/>
  <c r="M111" i="18"/>
  <c r="M114" i="18"/>
  <c r="M119" i="18"/>
  <c r="M121" i="18"/>
  <c r="M124" i="18"/>
  <c r="M129" i="18"/>
  <c r="M131" i="18"/>
  <c r="M145" i="18"/>
  <c r="M147" i="18"/>
  <c r="M161" i="18"/>
  <c r="M163" i="18"/>
  <c r="M168" i="18"/>
  <c r="M172" i="18"/>
  <c r="M176" i="18"/>
  <c r="M180" i="18"/>
  <c r="M184" i="18"/>
  <c r="M188" i="18"/>
  <c r="M192" i="18"/>
  <c r="M196" i="18"/>
  <c r="M200" i="18"/>
  <c r="M204" i="18"/>
  <c r="M208" i="18"/>
  <c r="M212" i="18"/>
  <c r="M216" i="18"/>
  <c r="M220" i="18"/>
  <c r="M224" i="18"/>
  <c r="M228" i="18"/>
  <c r="M232" i="18"/>
  <c r="M236" i="18"/>
  <c r="M240" i="18"/>
  <c r="M55" i="18"/>
  <c r="M56" i="18"/>
  <c r="M63" i="18"/>
  <c r="M64" i="18"/>
  <c r="M71" i="18"/>
  <c r="M72" i="18"/>
  <c r="M79" i="18"/>
  <c r="M80" i="18"/>
  <c r="M87" i="18"/>
  <c r="M88" i="18"/>
  <c r="M95" i="18"/>
  <c r="M96" i="18"/>
  <c r="M99" i="18"/>
  <c r="M118" i="18"/>
  <c r="M123" i="18"/>
  <c r="M133" i="18"/>
  <c r="M135" i="18"/>
  <c r="M136" i="18"/>
  <c r="M149" i="18"/>
  <c r="M151" i="18"/>
  <c r="M152" i="18"/>
  <c r="M165" i="18"/>
  <c r="M169" i="18"/>
  <c r="M173" i="18"/>
  <c r="M177" i="18"/>
  <c r="M181" i="18"/>
  <c r="M185" i="18"/>
  <c r="M189" i="18"/>
  <c r="M193" i="18"/>
  <c r="M197" i="18"/>
  <c r="M201" i="18"/>
  <c r="M205" i="18"/>
  <c r="M209" i="18"/>
  <c r="M213" i="18"/>
  <c r="M217" i="18"/>
  <c r="M221" i="18"/>
  <c r="M225" i="18"/>
  <c r="M229" i="18"/>
  <c r="M233" i="18"/>
  <c r="M237" i="18"/>
  <c r="M102" i="18"/>
  <c r="M103" i="18"/>
  <c r="M104" i="18"/>
  <c r="M113" i="18"/>
  <c r="M122" i="18"/>
  <c r="M126" i="18"/>
  <c r="M137" i="18"/>
  <c r="M139" i="18"/>
  <c r="M153" i="18"/>
  <c r="M155" i="18"/>
  <c r="M166" i="18"/>
  <c r="M170" i="18"/>
  <c r="M174" i="18"/>
  <c r="M178" i="18"/>
  <c r="M182" i="18"/>
  <c r="M186" i="18"/>
  <c r="M190" i="18"/>
  <c r="M194" i="18"/>
  <c r="M198" i="18"/>
  <c r="M202" i="18"/>
  <c r="M206" i="18"/>
  <c r="M210" i="18"/>
  <c r="M214" i="18"/>
  <c r="M218" i="18"/>
  <c r="M222" i="18"/>
  <c r="M226" i="18"/>
  <c r="M230" i="18"/>
  <c r="M234" i="18"/>
  <c r="M238" i="18"/>
  <c r="M68" i="18"/>
  <c r="M75" i="18"/>
  <c r="M115" i="18"/>
  <c r="M117" i="18"/>
  <c r="M141" i="18"/>
  <c r="M60" i="18"/>
  <c r="M67" i="18"/>
  <c r="M92" i="18"/>
  <c r="M127" i="18"/>
  <c r="M144" i="18"/>
  <c r="M157" i="18"/>
  <c r="M84" i="18"/>
  <c r="M91" i="18"/>
  <c r="M107" i="18"/>
  <c r="M159" i="18"/>
  <c r="M191" i="18"/>
  <c r="M223" i="18"/>
  <c r="M83" i="18"/>
  <c r="M187" i="18"/>
  <c r="M219" i="18"/>
  <c r="M52" i="18"/>
  <c r="M59" i="18"/>
  <c r="M76" i="18"/>
  <c r="M143" i="18"/>
  <c r="M175" i="18"/>
  <c r="M207" i="18"/>
  <c r="M239" i="18"/>
  <c r="M106" i="18"/>
  <c r="M108" i="18"/>
  <c r="M160" i="18"/>
  <c r="M171" i="18"/>
  <c r="M203" i="18"/>
  <c r="M235" i="18"/>
  <c r="M231" i="18"/>
  <c r="M179" i="18"/>
  <c r="M167" i="18"/>
  <c r="M41" i="18"/>
  <c r="M9" i="18"/>
  <c r="M49" i="18"/>
  <c r="M17" i="18"/>
  <c r="M45" i="18"/>
  <c r="M29" i="18"/>
  <c r="M13" i="18"/>
  <c r="M47" i="18"/>
  <c r="M39" i="18"/>
  <c r="M31" i="18"/>
  <c r="M23" i="18"/>
  <c r="M15" i="18"/>
  <c r="M183" i="18"/>
  <c r="M125" i="18"/>
  <c r="M164" i="18"/>
  <c r="M132" i="18"/>
  <c r="M24" i="18"/>
  <c r="M4" i="18"/>
  <c r="M46" i="18"/>
  <c r="M22" i="18"/>
  <c r="M7" i="18"/>
  <c r="M156" i="18"/>
  <c r="M227" i="18"/>
  <c r="M215" i="18"/>
  <c r="M148" i="18"/>
  <c r="M44" i="18"/>
  <c r="M36" i="18"/>
  <c r="M28" i="18"/>
  <c r="M20" i="18"/>
  <c r="M12" i="18"/>
  <c r="M6" i="18"/>
  <c r="M50" i="18"/>
  <c r="M42" i="18"/>
  <c r="M34" i="18"/>
  <c r="M26" i="18"/>
  <c r="M18" i="18"/>
  <c r="M10" i="18"/>
  <c r="M5" i="18"/>
  <c r="M195" i="18"/>
  <c r="M40" i="18"/>
  <c r="M32" i="18"/>
  <c r="M8" i="18"/>
  <c r="M38" i="18"/>
  <c r="M211" i="18"/>
  <c r="M199" i="18"/>
  <c r="M140" i="18"/>
  <c r="M25" i="18"/>
  <c r="M33" i="18"/>
  <c r="M37" i="18"/>
  <c r="M21" i="18"/>
  <c r="M51" i="18"/>
  <c r="M43" i="18"/>
  <c r="M35" i="18"/>
  <c r="M27" i="18"/>
  <c r="M19" i="18"/>
  <c r="M11" i="18"/>
  <c r="M48" i="18"/>
  <c r="M16" i="18"/>
  <c r="M30" i="18"/>
  <c r="M14" i="18"/>
  <c r="F207" i="16"/>
  <c r="G207" i="16"/>
  <c r="F83" i="16"/>
  <c r="G83" i="16"/>
  <c r="F235" i="16"/>
  <c r="G235" i="16"/>
  <c r="F225" i="16"/>
  <c r="G225" i="16"/>
  <c r="F157" i="16"/>
  <c r="G157" i="16"/>
  <c r="F105" i="16"/>
  <c r="G105" i="16"/>
  <c r="F240" i="16"/>
  <c r="G240" i="16"/>
  <c r="F176" i="16"/>
  <c r="G176" i="16"/>
  <c r="G72" i="16"/>
  <c r="F72" i="16"/>
  <c r="G40" i="16"/>
  <c r="F40" i="16"/>
  <c r="G9" i="16"/>
  <c r="F9" i="16"/>
  <c r="K5" i="17"/>
  <c r="K9" i="17" s="1"/>
  <c r="U14" i="17"/>
  <c r="H2" i="15"/>
  <c r="F183" i="16"/>
  <c r="G183" i="16"/>
  <c r="F179" i="16"/>
  <c r="G179" i="16"/>
  <c r="F197" i="16"/>
  <c r="G197" i="16"/>
  <c r="F126" i="16"/>
  <c r="G126" i="16"/>
  <c r="F90" i="16"/>
  <c r="G90" i="16"/>
  <c r="F73" i="16"/>
  <c r="G73" i="16"/>
  <c r="F57" i="16"/>
  <c r="G57" i="16"/>
  <c r="F41" i="16"/>
  <c r="G41" i="16"/>
  <c r="F27" i="16"/>
  <c r="G27" i="16"/>
  <c r="F11" i="16"/>
  <c r="G11" i="16"/>
  <c r="F71" i="16"/>
  <c r="G71" i="16"/>
  <c r="F55" i="16"/>
  <c r="G55" i="16"/>
  <c r="F37" i="16"/>
  <c r="G37" i="16"/>
  <c r="F21" i="16"/>
  <c r="G21" i="16"/>
  <c r="G238" i="16"/>
  <c r="F238" i="16"/>
  <c r="G222" i="16"/>
  <c r="F222" i="16"/>
  <c r="G206" i="16"/>
  <c r="F206" i="16"/>
  <c r="G190" i="16"/>
  <c r="F190" i="16"/>
  <c r="G174" i="16"/>
  <c r="F174" i="16"/>
  <c r="G158" i="16"/>
  <c r="F158" i="16"/>
  <c r="G142" i="16"/>
  <c r="F142" i="16"/>
  <c r="G128" i="16"/>
  <c r="F128" i="16"/>
  <c r="F119" i="16"/>
  <c r="G119" i="16"/>
  <c r="F111" i="16"/>
  <c r="G111" i="16"/>
  <c r="G100" i="16"/>
  <c r="F100" i="16"/>
  <c r="G88" i="16"/>
  <c r="F88" i="16"/>
  <c r="F141" i="16"/>
  <c r="G141" i="16"/>
  <c r="N5" i="19"/>
  <c r="N9" i="19" s="1"/>
  <c r="X14" i="19"/>
  <c r="F175" i="16"/>
  <c r="G175" i="16"/>
  <c r="F203" i="16"/>
  <c r="G203" i="16"/>
  <c r="F209" i="16"/>
  <c r="G209" i="16"/>
  <c r="F137" i="16"/>
  <c r="G137" i="16"/>
  <c r="F97" i="16"/>
  <c r="G97" i="16"/>
  <c r="G4" i="16"/>
  <c r="F4" i="16"/>
  <c r="F224" i="16"/>
  <c r="G224" i="16"/>
  <c r="F160" i="16"/>
  <c r="G160" i="16"/>
  <c r="G64" i="16"/>
  <c r="F64" i="16"/>
  <c r="G32" i="16"/>
  <c r="F32" i="16"/>
  <c r="O4" i="20"/>
  <c r="O25" i="20"/>
  <c r="O27" i="20"/>
  <c r="O29" i="20"/>
  <c r="O26" i="20"/>
  <c r="O28" i="20"/>
  <c r="O32" i="20"/>
  <c r="O34" i="20"/>
  <c r="O36" i="20"/>
  <c r="O31" i="20"/>
  <c r="O33" i="20"/>
  <c r="O35" i="20"/>
  <c r="O37" i="20"/>
  <c r="O38" i="20"/>
  <c r="O40" i="20"/>
  <c r="O44" i="20"/>
  <c r="O46" i="20"/>
  <c r="O48" i="20"/>
  <c r="O50" i="20"/>
  <c r="O39" i="20"/>
  <c r="O41" i="20"/>
  <c r="O43" i="20"/>
  <c r="O65" i="20"/>
  <c r="O67" i="20"/>
  <c r="O69" i="20"/>
  <c r="O71" i="20"/>
  <c r="O73" i="20"/>
  <c r="O75" i="20"/>
  <c r="O77" i="20"/>
  <c r="O79" i="20"/>
  <c r="O81" i="20"/>
  <c r="O83" i="20"/>
  <c r="O85" i="20"/>
  <c r="O87" i="20"/>
  <c r="O90" i="20"/>
  <c r="O92" i="20"/>
  <c r="O94" i="20"/>
  <c r="O96" i="20"/>
  <c r="O102" i="20"/>
  <c r="O89" i="20"/>
  <c r="O91" i="20"/>
  <c r="O93" i="20"/>
  <c r="O95" i="20"/>
  <c r="O98" i="20"/>
  <c r="O100" i="20"/>
  <c r="O103" i="20"/>
  <c r="O104" i="20"/>
  <c r="O106" i="20"/>
  <c r="O108" i="20"/>
  <c r="O110" i="20"/>
  <c r="O112" i="20"/>
  <c r="O114" i="20"/>
  <c r="O116" i="20"/>
  <c r="O118" i="20"/>
  <c r="O120" i="20"/>
  <c r="O122" i="20"/>
  <c r="O124" i="20"/>
  <c r="O125" i="20"/>
  <c r="O126" i="20"/>
  <c r="O128" i="20"/>
  <c r="O97" i="20"/>
  <c r="O99" i="20"/>
  <c r="O101" i="20"/>
  <c r="O105" i="20"/>
  <c r="O107" i="20"/>
  <c r="O109" i="20"/>
  <c r="O111" i="20"/>
  <c r="O113" i="20"/>
  <c r="O115" i="20"/>
  <c r="O117" i="20"/>
  <c r="O127" i="20"/>
  <c r="O129" i="20"/>
  <c r="O130" i="20"/>
  <c r="O131" i="20"/>
  <c r="O132" i="20"/>
  <c r="O133" i="20"/>
  <c r="O134" i="20"/>
  <c r="O135" i="20"/>
  <c r="O136" i="20"/>
  <c r="O137" i="20"/>
  <c r="O138" i="20"/>
  <c r="O139" i="20"/>
  <c r="O140" i="20"/>
  <c r="O141" i="20"/>
  <c r="O142" i="20"/>
  <c r="O143" i="20"/>
  <c r="O144" i="20"/>
  <c r="O145" i="20"/>
  <c r="O146" i="20"/>
  <c r="O147" i="20"/>
  <c r="O148" i="20"/>
  <c r="O149" i="20"/>
  <c r="O150" i="20"/>
  <c r="O151" i="20"/>
  <c r="O152" i="20"/>
  <c r="O153" i="20"/>
  <c r="O154" i="20"/>
  <c r="O155" i="20"/>
  <c r="O156" i="20"/>
  <c r="O157" i="20"/>
  <c r="O158" i="20"/>
  <c r="O159" i="20"/>
  <c r="O160" i="20"/>
  <c r="O161" i="20"/>
  <c r="O162" i="20"/>
  <c r="O163" i="20"/>
  <c r="O167" i="20"/>
  <c r="O171" i="20"/>
  <c r="O175" i="20"/>
  <c r="O119" i="20"/>
  <c r="O121" i="20"/>
  <c r="O123" i="20"/>
  <c r="O164" i="20"/>
  <c r="O168" i="20"/>
  <c r="O172" i="20"/>
  <c r="O176" i="20"/>
  <c r="O165" i="20"/>
  <c r="O169" i="20"/>
  <c r="O173" i="20"/>
  <c r="O177" i="20"/>
  <c r="O166" i="20"/>
  <c r="O170" i="20"/>
  <c r="O174" i="20"/>
  <c r="O178" i="20"/>
  <c r="O204" i="20"/>
  <c r="O188" i="20"/>
  <c r="O197" i="20"/>
  <c r="O181" i="20"/>
  <c r="O235" i="20"/>
  <c r="O227" i="20"/>
  <c r="O225" i="20"/>
  <c r="O223" i="20"/>
  <c r="O221" i="20"/>
  <c r="O219" i="20"/>
  <c r="O217" i="20"/>
  <c r="O215" i="20"/>
  <c r="O213" i="20"/>
  <c r="O211" i="20"/>
  <c r="O206" i="20"/>
  <c r="O190" i="20"/>
  <c r="O195" i="20"/>
  <c r="O80" i="20"/>
  <c r="O78" i="20"/>
  <c r="O56" i="20"/>
  <c r="O54" i="20"/>
  <c r="O52" i="20"/>
  <c r="O63" i="20"/>
  <c r="O55" i="20"/>
  <c r="O45" i="20"/>
  <c r="O18" i="20"/>
  <c r="O10" i="20"/>
  <c r="O16" i="20"/>
  <c r="O23" i="20"/>
  <c r="O15" i="20"/>
  <c r="O7" i="20"/>
  <c r="O208" i="20"/>
  <c r="O192" i="20"/>
  <c r="O228" i="20"/>
  <c r="O201" i="20"/>
  <c r="O238" i="20"/>
  <c r="O199" i="20"/>
  <c r="O84" i="20"/>
  <c r="O68" i="20"/>
  <c r="O22" i="20"/>
  <c r="O6" i="20"/>
  <c r="O9" i="20"/>
  <c r="O237" i="20"/>
  <c r="O229" i="20"/>
  <c r="O200" i="20"/>
  <c r="O184" i="20"/>
  <c r="O240" i="20"/>
  <c r="O232" i="20"/>
  <c r="O209" i="20"/>
  <c r="O193" i="20"/>
  <c r="O180" i="20"/>
  <c r="O202" i="20"/>
  <c r="O186" i="20"/>
  <c r="O234" i="20"/>
  <c r="O207" i="20"/>
  <c r="O191" i="20"/>
  <c r="O76" i="20"/>
  <c r="O74" i="20"/>
  <c r="O61" i="20"/>
  <c r="O60" i="20"/>
  <c r="O62" i="20"/>
  <c r="O24" i="20"/>
  <c r="O14" i="20"/>
  <c r="O20" i="20"/>
  <c r="O21" i="20"/>
  <c r="O13" i="20"/>
  <c r="O5" i="20"/>
  <c r="O196" i="20"/>
  <c r="O179" i="20"/>
  <c r="O231" i="20"/>
  <c r="O226" i="20"/>
  <c r="O222" i="20"/>
  <c r="O220" i="20"/>
  <c r="O216" i="20"/>
  <c r="O212" i="20"/>
  <c r="O210" i="20"/>
  <c r="O198" i="20"/>
  <c r="O203" i="20"/>
  <c r="O187" i="20"/>
  <c r="O88" i="20"/>
  <c r="O72" i="20"/>
  <c r="O86" i="20"/>
  <c r="O70" i="20"/>
  <c r="O53" i="20"/>
  <c r="O51" i="20"/>
  <c r="O58" i="20"/>
  <c r="O42" i="20"/>
  <c r="O49" i="20"/>
  <c r="O30" i="20"/>
  <c r="O19" i="20"/>
  <c r="O11" i="20"/>
  <c r="O82" i="20"/>
  <c r="O59" i="20"/>
  <c r="O64" i="20"/>
  <c r="O8" i="20"/>
  <c r="O12" i="20"/>
  <c r="O205" i="20"/>
  <c r="O189" i="20"/>
  <c r="O239" i="20"/>
  <c r="O224" i="20"/>
  <c r="O218" i="20"/>
  <c r="O214" i="20"/>
  <c r="O182" i="20"/>
  <c r="O233" i="20"/>
  <c r="O236" i="20"/>
  <c r="O185" i="20"/>
  <c r="O194" i="20"/>
  <c r="O230" i="20"/>
  <c r="O183" i="20"/>
  <c r="O66" i="20"/>
  <c r="O47" i="20"/>
  <c r="O17" i="20"/>
  <c r="O57" i="20"/>
  <c r="P8" i="15"/>
  <c r="P79" i="15"/>
  <c r="P51" i="15"/>
  <c r="P47" i="15"/>
  <c r="P65" i="15"/>
  <c r="P49" i="15"/>
  <c r="P25" i="15"/>
  <c r="R3" i="15"/>
  <c r="R5" i="15" s="1"/>
  <c r="P5" i="15" s="1"/>
  <c r="R13" i="15"/>
  <c r="R15" i="15" s="1"/>
  <c r="P117" i="15" s="1"/>
  <c r="P118" i="15"/>
  <c r="P102" i="15"/>
  <c r="P86" i="15"/>
  <c r="P70" i="15"/>
  <c r="P54" i="15"/>
  <c r="P38" i="15"/>
  <c r="P22" i="15"/>
  <c r="F151" i="16"/>
  <c r="G151" i="16"/>
  <c r="F147" i="16"/>
  <c r="G147" i="16"/>
  <c r="F181" i="16"/>
  <c r="G181" i="16"/>
  <c r="F114" i="16"/>
  <c r="G114" i="16"/>
  <c r="G5" i="16"/>
  <c r="F5" i="16"/>
  <c r="F67" i="16"/>
  <c r="G67" i="16"/>
  <c r="F51" i="16"/>
  <c r="G51" i="16"/>
  <c r="F39" i="16"/>
  <c r="G39" i="16"/>
  <c r="F23" i="16"/>
  <c r="G23" i="16"/>
  <c r="F125" i="16"/>
  <c r="G125" i="16"/>
  <c r="F69" i="16"/>
  <c r="G69" i="16"/>
  <c r="F53" i="16"/>
  <c r="G53" i="16"/>
  <c r="F33" i="16"/>
  <c r="G33" i="16"/>
  <c r="F17" i="16"/>
  <c r="G17" i="16"/>
  <c r="G234" i="16"/>
  <c r="F234" i="16"/>
  <c r="G218" i="16"/>
  <c r="F218" i="16"/>
  <c r="G202" i="16"/>
  <c r="F202" i="16"/>
  <c r="G186" i="16"/>
  <c r="F186" i="16"/>
  <c r="G170" i="16"/>
  <c r="F170" i="16"/>
  <c r="G154" i="16"/>
  <c r="F154" i="16"/>
  <c r="G138" i="16"/>
  <c r="F138" i="16"/>
  <c r="F127" i="16"/>
  <c r="G127" i="16"/>
  <c r="G116" i="16"/>
  <c r="F116" i="16"/>
  <c r="G108" i="16"/>
  <c r="F108" i="16"/>
  <c r="G96" i="16"/>
  <c r="F96" i="16"/>
  <c r="G84" i="16"/>
  <c r="F84" i="16"/>
  <c r="F121" i="16"/>
  <c r="G121" i="16"/>
  <c r="F143" i="16"/>
  <c r="G143" i="16"/>
  <c r="F171" i="16"/>
  <c r="G171" i="16"/>
  <c r="F193" i="16"/>
  <c r="G193" i="16"/>
  <c r="F122" i="16"/>
  <c r="G122" i="16"/>
  <c r="F89" i="16"/>
  <c r="G89" i="16"/>
  <c r="F208" i="16"/>
  <c r="G208" i="16"/>
  <c r="F144" i="16"/>
  <c r="G144" i="16"/>
  <c r="G56" i="16"/>
  <c r="F56" i="16"/>
  <c r="G24" i="16"/>
  <c r="F24" i="16"/>
  <c r="U18" i="17"/>
  <c r="U19" i="17" s="1"/>
  <c r="P37" i="15" l="1"/>
  <c r="P57" i="15"/>
  <c r="P31" i="15"/>
  <c r="P63" i="15"/>
  <c r="P35" i="15"/>
  <c r="P67" i="15"/>
  <c r="P95" i="15"/>
  <c r="P87" i="15"/>
  <c r="P91" i="15"/>
  <c r="S47" i="20"/>
  <c r="Q47" i="20"/>
  <c r="Q8" i="20"/>
  <c r="S8" i="20"/>
  <c r="S11" i="20"/>
  <c r="Q11" i="20"/>
  <c r="S42" i="20"/>
  <c r="Q42" i="20"/>
  <c r="Q70" i="20"/>
  <c r="S70" i="20"/>
  <c r="S5" i="20"/>
  <c r="Q5" i="20"/>
  <c r="Q14" i="20"/>
  <c r="S14" i="20"/>
  <c r="S61" i="20"/>
  <c r="Q61" i="20"/>
  <c r="Q68" i="20"/>
  <c r="S68" i="20"/>
  <c r="S7" i="20"/>
  <c r="Q7" i="20"/>
  <c r="Q10" i="20"/>
  <c r="S10" i="20"/>
  <c r="Q63" i="20"/>
  <c r="S63" i="20"/>
  <c r="Q78" i="20"/>
  <c r="S78" i="20"/>
  <c r="Q121" i="20"/>
  <c r="S121" i="20"/>
  <c r="Q111" i="20"/>
  <c r="S111" i="20"/>
  <c r="S101" i="20"/>
  <c r="Q101" i="20"/>
  <c r="S120" i="20"/>
  <c r="Q120" i="20"/>
  <c r="S112" i="20"/>
  <c r="Q112" i="20"/>
  <c r="S104" i="20"/>
  <c r="Q104" i="20"/>
  <c r="S95" i="20"/>
  <c r="Q95" i="20"/>
  <c r="Q102" i="20"/>
  <c r="S102" i="20"/>
  <c r="Q90" i="20"/>
  <c r="S90" i="20"/>
  <c r="S81" i="20"/>
  <c r="Q81" i="20"/>
  <c r="S73" i="20"/>
  <c r="Q73" i="20"/>
  <c r="S65" i="20"/>
  <c r="Q65" i="20"/>
  <c r="Q50" i="20"/>
  <c r="S50" i="20"/>
  <c r="S40" i="20"/>
  <c r="Q40" i="20"/>
  <c r="Q33" i="20"/>
  <c r="S33" i="20"/>
  <c r="S32" i="20"/>
  <c r="Q32" i="20"/>
  <c r="Q27" i="20"/>
  <c r="S27" i="20"/>
  <c r="P26" i="15"/>
  <c r="P58" i="15"/>
  <c r="P90" i="15"/>
  <c r="P122" i="15"/>
  <c r="P41" i="15"/>
  <c r="P109" i="15"/>
  <c r="P123" i="15"/>
  <c r="P120" i="15"/>
  <c r="P89" i="15"/>
  <c r="O16" i="18"/>
  <c r="Q16" i="18"/>
  <c r="O27" i="18"/>
  <c r="Q27" i="18"/>
  <c r="Q21" i="18"/>
  <c r="O21" i="18"/>
  <c r="O8" i="18"/>
  <c r="Q8" i="18"/>
  <c r="O5" i="18"/>
  <c r="Q5" i="18"/>
  <c r="O34" i="18"/>
  <c r="Q34" i="18"/>
  <c r="O12" i="18"/>
  <c r="Q12" i="18"/>
  <c r="O44" i="18"/>
  <c r="Q44" i="18"/>
  <c r="O4" i="18"/>
  <c r="Q4" i="18"/>
  <c r="O31" i="18"/>
  <c r="Q31" i="18"/>
  <c r="Q29" i="18"/>
  <c r="O29" i="18"/>
  <c r="Q9" i="18"/>
  <c r="O9" i="18"/>
  <c r="O59" i="18"/>
  <c r="Q59" i="18"/>
  <c r="O83" i="18"/>
  <c r="Q83" i="18"/>
  <c r="Q107" i="18"/>
  <c r="O107" i="18"/>
  <c r="O60" i="18"/>
  <c r="Q60" i="18"/>
  <c r="O75" i="18"/>
  <c r="Q75" i="18"/>
  <c r="Q104" i="18"/>
  <c r="O104" i="18"/>
  <c r="O95" i="18"/>
  <c r="Q95" i="18"/>
  <c r="O79" i="18"/>
  <c r="Q79" i="18"/>
  <c r="O63" i="18"/>
  <c r="Q63" i="18"/>
  <c r="Q111" i="18"/>
  <c r="O111" i="18"/>
  <c r="O94" i="18"/>
  <c r="Q94" i="18"/>
  <c r="O78" i="18"/>
  <c r="Q78" i="18"/>
  <c r="O62" i="18"/>
  <c r="Q62" i="18"/>
  <c r="Q109" i="18"/>
  <c r="O109" i="18"/>
  <c r="O93" i="18"/>
  <c r="Q93" i="18"/>
  <c r="O77" i="18"/>
  <c r="Q77" i="18"/>
  <c r="O61" i="18"/>
  <c r="Q61" i="18"/>
  <c r="P30" i="15"/>
  <c r="P62" i="15"/>
  <c r="P33" i="15"/>
  <c r="P53" i="15"/>
  <c r="P69" i="15"/>
  <c r="P23" i="15"/>
  <c r="P55" i="15"/>
  <c r="P13" i="15"/>
  <c r="P96" i="15"/>
  <c r="P112" i="15"/>
  <c r="P101" i="15"/>
  <c r="R3" i="17"/>
  <c r="R6" i="17"/>
  <c r="R7" i="17"/>
  <c r="R8" i="17"/>
  <c r="R5" i="17"/>
  <c r="R4" i="17"/>
  <c r="P114" i="15"/>
  <c r="P21" i="15"/>
  <c r="P81" i="15"/>
  <c r="P127" i="15"/>
  <c r="P115" i="15"/>
  <c r="P7" i="15"/>
  <c r="P116" i="15"/>
  <c r="Q66" i="20"/>
  <c r="S66" i="20"/>
  <c r="S64" i="20"/>
  <c r="Q64" i="20"/>
  <c r="S19" i="20"/>
  <c r="Q19" i="20"/>
  <c r="Q58" i="20"/>
  <c r="S58" i="20"/>
  <c r="Q86" i="20"/>
  <c r="S86" i="20"/>
  <c r="S13" i="20"/>
  <c r="Q13" i="20"/>
  <c r="Q24" i="20"/>
  <c r="S24" i="20"/>
  <c r="Q74" i="20"/>
  <c r="S74" i="20"/>
  <c r="S9" i="20"/>
  <c r="Q9" i="20"/>
  <c r="Q84" i="20"/>
  <c r="S84" i="20"/>
  <c r="S15" i="20"/>
  <c r="Q15" i="20"/>
  <c r="Q18" i="20"/>
  <c r="S18" i="20"/>
  <c r="Q52" i="20"/>
  <c r="S52" i="20"/>
  <c r="Q80" i="20"/>
  <c r="S80" i="20"/>
  <c r="Q119" i="20"/>
  <c r="S119" i="20"/>
  <c r="Q117" i="20"/>
  <c r="S117" i="20"/>
  <c r="Q109" i="20"/>
  <c r="S109" i="20"/>
  <c r="S99" i="20"/>
  <c r="Q99" i="20"/>
  <c r="S118" i="20"/>
  <c r="Q118" i="20"/>
  <c r="S110" i="20"/>
  <c r="Q110" i="20"/>
  <c r="S103" i="20"/>
  <c r="Q103" i="20"/>
  <c r="S93" i="20"/>
  <c r="Q93" i="20"/>
  <c r="Q96" i="20"/>
  <c r="S96" i="20"/>
  <c r="S87" i="20"/>
  <c r="Q87" i="20"/>
  <c r="S79" i="20"/>
  <c r="Q79" i="20"/>
  <c r="S71" i="20"/>
  <c r="Q71" i="20"/>
  <c r="Q43" i="20"/>
  <c r="S43" i="20"/>
  <c r="Q48" i="20"/>
  <c r="S48" i="20"/>
  <c r="S38" i="20"/>
  <c r="Q38" i="20"/>
  <c r="Q31" i="20"/>
  <c r="S31" i="20"/>
  <c r="S28" i="20"/>
  <c r="Q28" i="20"/>
  <c r="Q25" i="20"/>
  <c r="S25" i="20"/>
  <c r="P48" i="15"/>
  <c r="P20" i="15"/>
  <c r="P52" i="15"/>
  <c r="P84" i="15"/>
  <c r="P15" i="15"/>
  <c r="P92" i="15"/>
  <c r="P99" i="15"/>
  <c r="O48" i="18"/>
  <c r="Q48" i="18"/>
  <c r="O35" i="18"/>
  <c r="Q35" i="18"/>
  <c r="Q37" i="18"/>
  <c r="O37" i="18"/>
  <c r="O32" i="18"/>
  <c r="Q32" i="18"/>
  <c r="O10" i="18"/>
  <c r="Q10" i="18"/>
  <c r="O42" i="18"/>
  <c r="Q42" i="18"/>
  <c r="O20" i="18"/>
  <c r="Q20" i="18"/>
  <c r="O7" i="18"/>
  <c r="Q7" i="18"/>
  <c r="O24" i="18"/>
  <c r="Q24" i="18"/>
  <c r="O39" i="18"/>
  <c r="Q39" i="18"/>
  <c r="Q45" i="18"/>
  <c r="O45" i="18"/>
  <c r="Q41" i="18"/>
  <c r="O41" i="18"/>
  <c r="Q108" i="18"/>
  <c r="O108" i="18"/>
  <c r="O52" i="18"/>
  <c r="Q52" i="18"/>
  <c r="O91" i="18"/>
  <c r="Q91" i="18"/>
  <c r="O68" i="18"/>
  <c r="Q68" i="18"/>
  <c r="Q103" i="18"/>
  <c r="O103" i="18"/>
  <c r="Q118" i="18"/>
  <c r="O118" i="18"/>
  <c r="O88" i="18"/>
  <c r="Q88" i="18"/>
  <c r="O72" i="18"/>
  <c r="Q72" i="18"/>
  <c r="O56" i="18"/>
  <c r="Q56" i="18"/>
  <c r="Q121" i="18"/>
  <c r="O121" i="18"/>
  <c r="Q110" i="18"/>
  <c r="O110" i="18"/>
  <c r="O90" i="18"/>
  <c r="Q90" i="18"/>
  <c r="O74" i="18"/>
  <c r="Q74" i="18"/>
  <c r="O58" i="18"/>
  <c r="Q58" i="18"/>
  <c r="Q120" i="18"/>
  <c r="O120" i="18"/>
  <c r="Q105" i="18"/>
  <c r="O105" i="18"/>
  <c r="O89" i="18"/>
  <c r="Q89" i="18"/>
  <c r="O73" i="18"/>
  <c r="Q73" i="18"/>
  <c r="O57" i="18"/>
  <c r="Q57" i="18"/>
  <c r="P94" i="15"/>
  <c r="P126" i="15"/>
  <c r="P27" i="15"/>
  <c r="P59" i="15"/>
  <c r="P97" i="15"/>
  <c r="P83" i="15"/>
  <c r="P119" i="15"/>
  <c r="P34" i="15"/>
  <c r="P66" i="15"/>
  <c r="P3" i="15"/>
  <c r="P40" i="15"/>
  <c r="P12" i="15"/>
  <c r="P44" i="15"/>
  <c r="P17" i="15"/>
  <c r="P88" i="15"/>
  <c r="P121" i="15"/>
  <c r="P108" i="15"/>
  <c r="P104" i="15"/>
  <c r="S59" i="20"/>
  <c r="Q59" i="20"/>
  <c r="S51" i="20"/>
  <c r="Q51" i="20"/>
  <c r="Q72" i="20"/>
  <c r="S72" i="20"/>
  <c r="S21" i="20"/>
  <c r="Q21" i="20"/>
  <c r="S62" i="20"/>
  <c r="Q62" i="20"/>
  <c r="Q76" i="20"/>
  <c r="S76" i="20"/>
  <c r="Q6" i="20"/>
  <c r="S6" i="20"/>
  <c r="S23" i="20"/>
  <c r="Q23" i="20"/>
  <c r="S45" i="20"/>
  <c r="Q45" i="20"/>
  <c r="Q54" i="20"/>
  <c r="S54" i="20"/>
  <c r="Q115" i="20"/>
  <c r="S115" i="20"/>
  <c r="Q107" i="20"/>
  <c r="S107" i="20"/>
  <c r="S97" i="20"/>
  <c r="Q97" i="20"/>
  <c r="S116" i="20"/>
  <c r="Q116" i="20"/>
  <c r="S108" i="20"/>
  <c r="Q108" i="20"/>
  <c r="Q100" i="20"/>
  <c r="S100" i="20"/>
  <c r="S91" i="20"/>
  <c r="Q91" i="20"/>
  <c r="Q94" i="20"/>
  <c r="S94" i="20"/>
  <c r="S85" i="20"/>
  <c r="Q85" i="20"/>
  <c r="S77" i="20"/>
  <c r="Q77" i="20"/>
  <c r="S69" i="20"/>
  <c r="Q69" i="20"/>
  <c r="Q41" i="20"/>
  <c r="S41" i="20"/>
  <c r="Q46" i="20"/>
  <c r="S46" i="20"/>
  <c r="Q37" i="20"/>
  <c r="S37" i="20"/>
  <c r="S36" i="20"/>
  <c r="Q36" i="20"/>
  <c r="S26" i="20"/>
  <c r="Q26" i="20"/>
  <c r="Q4" i="20"/>
  <c r="S4" i="20"/>
  <c r="P42" i="15"/>
  <c r="P74" i="15"/>
  <c r="P106" i="15"/>
  <c r="P29" i="15"/>
  <c r="P4" i="15"/>
  <c r="P75" i="15"/>
  <c r="P125" i="15"/>
  <c r="P107" i="15"/>
  <c r="H7" i="15"/>
  <c r="H3" i="15"/>
  <c r="H6" i="15"/>
  <c r="P80" i="15"/>
  <c r="O14" i="18"/>
  <c r="Q14" i="18"/>
  <c r="O11" i="18"/>
  <c r="Q11" i="18"/>
  <c r="O43" i="18"/>
  <c r="Q43" i="18"/>
  <c r="Q33" i="18"/>
  <c r="O33" i="18"/>
  <c r="O40" i="18"/>
  <c r="Q40" i="18"/>
  <c r="O18" i="18"/>
  <c r="Q18" i="18"/>
  <c r="O50" i="18"/>
  <c r="Q50" i="18"/>
  <c r="O28" i="18"/>
  <c r="Q28" i="18"/>
  <c r="O22" i="18"/>
  <c r="Q22" i="18"/>
  <c r="O15" i="18"/>
  <c r="Q15" i="18"/>
  <c r="O47" i="18"/>
  <c r="Q47" i="18"/>
  <c r="Q17" i="18"/>
  <c r="O17" i="18"/>
  <c r="Q106" i="18"/>
  <c r="O106" i="18"/>
  <c r="O84" i="18"/>
  <c r="Q84" i="18"/>
  <c r="O92" i="18"/>
  <c r="Q92" i="18"/>
  <c r="Q117" i="18"/>
  <c r="O117" i="18"/>
  <c r="Q122" i="18"/>
  <c r="O122" i="18"/>
  <c r="Q102" i="18"/>
  <c r="O102" i="18"/>
  <c r="Q99" i="18"/>
  <c r="O99" i="18"/>
  <c r="O87" i="18"/>
  <c r="Q87" i="18"/>
  <c r="O71" i="18"/>
  <c r="Q71" i="18"/>
  <c r="O55" i="18"/>
  <c r="Q55" i="18"/>
  <c r="Q119" i="18"/>
  <c r="O119" i="18"/>
  <c r="Q100" i="18"/>
  <c r="O100" i="18"/>
  <c r="O86" i="18"/>
  <c r="Q86" i="18"/>
  <c r="O70" i="18"/>
  <c r="Q70" i="18"/>
  <c r="O54" i="18"/>
  <c r="Q54" i="18"/>
  <c r="Q116" i="18"/>
  <c r="O116" i="18"/>
  <c r="Q101" i="18"/>
  <c r="O101" i="18"/>
  <c r="O85" i="18"/>
  <c r="Q85" i="18"/>
  <c r="O69" i="18"/>
  <c r="Q69" i="18"/>
  <c r="O53" i="18"/>
  <c r="Q53" i="18"/>
  <c r="P46" i="15"/>
  <c r="P6" i="15"/>
  <c r="P45" i="15"/>
  <c r="P61" i="15"/>
  <c r="P39" i="15"/>
  <c r="R14" i="15"/>
  <c r="H5" i="15"/>
  <c r="H9" i="15" s="1"/>
  <c r="P93" i="15"/>
  <c r="P76" i="15"/>
  <c r="P128" i="15"/>
  <c r="P98" i="15"/>
  <c r="P111" i="15"/>
  <c r="P71" i="15"/>
  <c r="S57" i="20"/>
  <c r="Q57" i="20"/>
  <c r="S30" i="20"/>
  <c r="Q30" i="20"/>
  <c r="P18" i="15"/>
  <c r="P16" i="15"/>
  <c r="P100" i="15"/>
  <c r="P72" i="15"/>
  <c r="S17" i="20"/>
  <c r="Q17" i="20"/>
  <c r="Q12" i="20"/>
  <c r="S12" i="20"/>
  <c r="Q82" i="20"/>
  <c r="S82" i="20"/>
  <c r="S49" i="20"/>
  <c r="Q49" i="20"/>
  <c r="S53" i="20"/>
  <c r="Q53" i="20"/>
  <c r="Q88" i="20"/>
  <c r="S88" i="20"/>
  <c r="Q20" i="20"/>
  <c r="S20" i="20"/>
  <c r="Q60" i="20"/>
  <c r="S60" i="20"/>
  <c r="Q22" i="20"/>
  <c r="S22" i="20"/>
  <c r="Q16" i="20"/>
  <c r="S16" i="20"/>
  <c r="S55" i="20"/>
  <c r="Q55" i="20"/>
  <c r="Q56" i="20"/>
  <c r="S56" i="20"/>
  <c r="Q113" i="20"/>
  <c r="S113" i="20"/>
  <c r="Q105" i="20"/>
  <c r="S105" i="20"/>
  <c r="S122" i="20"/>
  <c r="Q122" i="20"/>
  <c r="S114" i="20"/>
  <c r="Q114" i="20"/>
  <c r="S106" i="20"/>
  <c r="Q106" i="20"/>
  <c r="Q98" i="20"/>
  <c r="S98" i="20"/>
  <c r="S89" i="20"/>
  <c r="Q89" i="20"/>
  <c r="Q92" i="20"/>
  <c r="S92" i="20"/>
  <c r="S83" i="20"/>
  <c r="Q83" i="20"/>
  <c r="S75" i="20"/>
  <c r="Q75" i="20"/>
  <c r="S67" i="20"/>
  <c r="Q67" i="20"/>
  <c r="Q39" i="20"/>
  <c r="S39" i="20"/>
  <c r="Q44" i="20"/>
  <c r="R44" i="20" s="1"/>
  <c r="V44" i="20" s="1"/>
  <c r="S44" i="20"/>
  <c r="Q35" i="20"/>
  <c r="S35" i="20"/>
  <c r="S34" i="20"/>
  <c r="T34" i="20" s="1"/>
  <c r="Z34" i="20" s="1"/>
  <c r="Q34" i="20"/>
  <c r="Q29" i="20"/>
  <c r="S29" i="20"/>
  <c r="I2" i="16"/>
  <c r="P32" i="15"/>
  <c r="P64" i="15"/>
  <c r="P36" i="15"/>
  <c r="P68" i="15"/>
  <c r="R17" i="17"/>
  <c r="R12" i="17"/>
  <c r="R127" i="17"/>
  <c r="R13" i="17"/>
  <c r="R99" i="17"/>
  <c r="R83" i="17"/>
  <c r="R19" i="17"/>
  <c r="R39" i="17"/>
  <c r="R61" i="17"/>
  <c r="R29" i="17"/>
  <c r="R69" i="17"/>
  <c r="R31" i="17"/>
  <c r="R81" i="17"/>
  <c r="R73" i="17"/>
  <c r="R65" i="17"/>
  <c r="R57" i="17"/>
  <c r="R49" i="17"/>
  <c r="R33" i="17"/>
  <c r="R25" i="17"/>
  <c r="R125" i="17"/>
  <c r="R119" i="17"/>
  <c r="R115" i="17"/>
  <c r="R111" i="17"/>
  <c r="R103" i="17"/>
  <c r="R67" i="17"/>
  <c r="R51" i="17"/>
  <c r="R101" i="17"/>
  <c r="R93" i="17"/>
  <c r="R77" i="17"/>
  <c r="R79" i="17"/>
  <c r="R53" i="17"/>
  <c r="R47" i="17"/>
  <c r="R21" i="17"/>
  <c r="R121" i="17"/>
  <c r="R117" i="17"/>
  <c r="R113" i="17"/>
  <c r="R109" i="17"/>
  <c r="R95" i="17"/>
  <c r="R75" i="17"/>
  <c r="R59" i="17"/>
  <c r="R43" i="17"/>
  <c r="R27" i="17"/>
  <c r="R105" i="17"/>
  <c r="R97" i="17"/>
  <c r="R89" i="17"/>
  <c r="R55" i="17"/>
  <c r="R23" i="17"/>
  <c r="R63" i="17"/>
  <c r="R37" i="17"/>
  <c r="R41" i="17"/>
  <c r="R87" i="17"/>
  <c r="R35" i="17"/>
  <c r="R85" i="17"/>
  <c r="R71" i="17"/>
  <c r="R45" i="17"/>
  <c r="R15" i="17"/>
  <c r="R123" i="17"/>
  <c r="R107" i="17"/>
  <c r="R91" i="17"/>
  <c r="R84" i="17"/>
  <c r="R116" i="17"/>
  <c r="R80" i="17"/>
  <c r="R72" i="17"/>
  <c r="R36" i="17"/>
  <c r="R44" i="17"/>
  <c r="R26" i="17"/>
  <c r="R42" i="17"/>
  <c r="R58" i="17"/>
  <c r="R74" i="17"/>
  <c r="R98" i="17"/>
  <c r="R112" i="17"/>
  <c r="R20" i="17"/>
  <c r="R60" i="17"/>
  <c r="R94" i="17"/>
  <c r="R104" i="17"/>
  <c r="R32" i="17"/>
  <c r="R24" i="17"/>
  <c r="R11" i="17"/>
  <c r="R68" i="17"/>
  <c r="R88" i="17"/>
  <c r="R110" i="17"/>
  <c r="R22" i="17"/>
  <c r="R46" i="17"/>
  <c r="R128" i="17"/>
  <c r="R70" i="17"/>
  <c r="R122" i="17"/>
  <c r="R30" i="17"/>
  <c r="R40" i="17"/>
  <c r="R92" i="17"/>
  <c r="R124" i="17"/>
  <c r="R54" i="17"/>
  <c r="R100" i="17"/>
  <c r="R96" i="17"/>
  <c r="R48" i="17"/>
  <c r="R106" i="17"/>
  <c r="R14" i="17"/>
  <c r="R76" i="17"/>
  <c r="R34" i="17"/>
  <c r="R50" i="17"/>
  <c r="R66" i="17"/>
  <c r="R82" i="17"/>
  <c r="R16" i="17"/>
  <c r="R90" i="17"/>
  <c r="R102" i="17"/>
  <c r="R52" i="17"/>
  <c r="R64" i="17"/>
  <c r="R56" i="17"/>
  <c r="R86" i="17"/>
  <c r="R28" i="17"/>
  <c r="R18" i="17"/>
  <c r="R126" i="17"/>
  <c r="R118" i="17"/>
  <c r="R114" i="17"/>
  <c r="R78" i="17"/>
  <c r="R38" i="17"/>
  <c r="R120" i="17"/>
  <c r="R62" i="17"/>
  <c r="R108" i="17"/>
  <c r="O30" i="18"/>
  <c r="Q30" i="18"/>
  <c r="O19" i="18"/>
  <c r="Q19" i="18"/>
  <c r="O51" i="18"/>
  <c r="Q51" i="18"/>
  <c r="Q25" i="18"/>
  <c r="O25" i="18"/>
  <c r="O38" i="18"/>
  <c r="Q38" i="18"/>
  <c r="O26" i="18"/>
  <c r="Q26" i="18"/>
  <c r="O6" i="18"/>
  <c r="Q6" i="18"/>
  <c r="O36" i="18"/>
  <c r="Q36" i="18"/>
  <c r="O46" i="18"/>
  <c r="Q46" i="18"/>
  <c r="O23" i="18"/>
  <c r="Q23" i="18"/>
  <c r="Q13" i="18"/>
  <c r="O13" i="18"/>
  <c r="Q49" i="18"/>
  <c r="O49" i="18"/>
  <c r="O76" i="18"/>
  <c r="Q76" i="18"/>
  <c r="O67" i="18"/>
  <c r="Q67" i="18"/>
  <c r="Q115" i="18"/>
  <c r="O115" i="18"/>
  <c r="Q113" i="18"/>
  <c r="O113" i="18"/>
  <c r="O96" i="18"/>
  <c r="Q96" i="18"/>
  <c r="O80" i="18"/>
  <c r="Q80" i="18"/>
  <c r="O64" i="18"/>
  <c r="Q64" i="18"/>
  <c r="Q114" i="18"/>
  <c r="O114" i="18"/>
  <c r="Q98" i="18"/>
  <c r="O98" i="18"/>
  <c r="P98" i="18" s="1"/>
  <c r="T98" i="18" s="1"/>
  <c r="O82" i="18"/>
  <c r="Q82" i="18"/>
  <c r="O66" i="18"/>
  <c r="Q66" i="18"/>
  <c r="R66" i="18" s="1"/>
  <c r="X66" i="18" s="1"/>
  <c r="Q112" i="18"/>
  <c r="O112" i="18"/>
  <c r="O97" i="18"/>
  <c r="Q97" i="18"/>
  <c r="R97" i="18" s="1"/>
  <c r="X97" i="18" s="1"/>
  <c r="O81" i="18"/>
  <c r="Q81" i="18"/>
  <c r="O65" i="18"/>
  <c r="Q65" i="18"/>
  <c r="R65" i="18" s="1"/>
  <c r="X65" i="18" s="1"/>
  <c r="P78" i="15"/>
  <c r="P110" i="15"/>
  <c r="P14" i="15"/>
  <c r="P11" i="15"/>
  <c r="R18" i="15" s="1"/>
  <c r="R19" i="15" s="1"/>
  <c r="P43" i="15"/>
  <c r="P77" i="15"/>
  <c r="P113" i="15"/>
  <c r="P103" i="15"/>
  <c r="P50" i="15"/>
  <c r="P82" i="15"/>
  <c r="H4" i="15"/>
  <c r="H8" i="15" s="1"/>
  <c r="R4" i="15"/>
  <c r="P24" i="15"/>
  <c r="P56" i="15"/>
  <c r="P28" i="15"/>
  <c r="P60" i="15"/>
  <c r="P73" i="15"/>
  <c r="P105" i="15"/>
  <c r="P19" i="15"/>
  <c r="P85" i="15"/>
  <c r="P124" i="15"/>
  <c r="O6" i="15" l="1"/>
  <c r="O4" i="15"/>
  <c r="O8" i="15"/>
  <c r="O3" i="15"/>
  <c r="O5" i="15"/>
  <c r="O7" i="15"/>
  <c r="R96" i="18"/>
  <c r="X96" i="18" s="1"/>
  <c r="R76" i="18"/>
  <c r="X76" i="18" s="1"/>
  <c r="R6" i="18"/>
  <c r="X6" i="18" s="1"/>
  <c r="P66" i="18"/>
  <c r="T66" i="18" s="1"/>
  <c r="R81" i="18"/>
  <c r="X81" i="18" s="1"/>
  <c r="P114" i="18"/>
  <c r="T114" i="18" s="1"/>
  <c r="P113" i="18"/>
  <c r="T113" i="18" s="1"/>
  <c r="P49" i="18"/>
  <c r="T49" i="18" s="1"/>
  <c r="P81" i="18"/>
  <c r="T81" i="18" s="1"/>
  <c r="R112" i="18"/>
  <c r="X112" i="18" s="1"/>
  <c r="P82" i="18"/>
  <c r="T82" i="18" s="1"/>
  <c r="R114" i="18"/>
  <c r="X114" i="18" s="1"/>
  <c r="P80" i="18"/>
  <c r="T80" i="18" s="1"/>
  <c r="R113" i="18"/>
  <c r="X113" i="18" s="1"/>
  <c r="P67" i="18"/>
  <c r="T67" i="18" s="1"/>
  <c r="R49" i="18"/>
  <c r="X49" i="18" s="1"/>
  <c r="P23" i="18"/>
  <c r="T23" i="18" s="1"/>
  <c r="P36" i="18"/>
  <c r="T36" i="18" s="1"/>
  <c r="P26" i="18"/>
  <c r="T26" i="18" s="1"/>
  <c r="R25" i="18"/>
  <c r="X25" i="18" s="1"/>
  <c r="P19" i="18"/>
  <c r="T19" i="18" s="1"/>
  <c r="R34" i="20"/>
  <c r="V34" i="20" s="1"/>
  <c r="T44" i="20"/>
  <c r="Z44" i="20" s="1"/>
  <c r="R67" i="20"/>
  <c r="V67" i="20" s="1"/>
  <c r="R83" i="20"/>
  <c r="V83" i="20" s="1"/>
  <c r="R89" i="20"/>
  <c r="V89" i="20" s="1"/>
  <c r="R106" i="20"/>
  <c r="V106" i="20" s="1"/>
  <c r="R122" i="20"/>
  <c r="V122" i="20" s="1"/>
  <c r="T113" i="20"/>
  <c r="Z113" i="20" s="1"/>
  <c r="R55" i="20"/>
  <c r="V55" i="20" s="1"/>
  <c r="T22" i="20"/>
  <c r="Z22" i="20" s="1"/>
  <c r="T20" i="20"/>
  <c r="Z20" i="20" s="1"/>
  <c r="R53" i="20"/>
  <c r="V53" i="20" s="1"/>
  <c r="T82" i="20"/>
  <c r="Z82" i="20" s="1"/>
  <c r="R17" i="20"/>
  <c r="V17" i="20" s="1"/>
  <c r="R57" i="20"/>
  <c r="V57" i="20" s="1"/>
  <c r="P53" i="18"/>
  <c r="T53" i="18" s="1"/>
  <c r="P85" i="18"/>
  <c r="T85" i="18" s="1"/>
  <c r="R116" i="18"/>
  <c r="X116" i="18" s="1"/>
  <c r="P70" i="18"/>
  <c r="T70" i="18" s="1"/>
  <c r="R100" i="18"/>
  <c r="X100" i="18" s="1"/>
  <c r="P55" i="18"/>
  <c r="T55" i="18" s="1"/>
  <c r="P87" i="18"/>
  <c r="T87" i="18" s="1"/>
  <c r="R102" i="18"/>
  <c r="X102" i="18" s="1"/>
  <c r="R117" i="18"/>
  <c r="X117" i="18" s="1"/>
  <c r="P84" i="18"/>
  <c r="T84" i="18" s="1"/>
  <c r="R17" i="18"/>
  <c r="X17" i="18" s="1"/>
  <c r="P15" i="18"/>
  <c r="T15" i="18" s="1"/>
  <c r="P28" i="18"/>
  <c r="T28" i="18" s="1"/>
  <c r="P18" i="18"/>
  <c r="T18" i="18" s="1"/>
  <c r="R33" i="18"/>
  <c r="X33" i="18" s="1"/>
  <c r="P11" i="18"/>
  <c r="T11" i="18" s="1"/>
  <c r="R4" i="20"/>
  <c r="V4" i="20" s="1"/>
  <c r="R123" i="20"/>
  <c r="V123" i="20" s="1"/>
  <c r="T36" i="20"/>
  <c r="Z36" i="20" s="1"/>
  <c r="R46" i="20"/>
  <c r="V46" i="20" s="1"/>
  <c r="T69" i="20"/>
  <c r="Z69" i="20" s="1"/>
  <c r="T85" i="20"/>
  <c r="Z85" i="20" s="1"/>
  <c r="T91" i="20"/>
  <c r="Z91" i="20" s="1"/>
  <c r="T108" i="20"/>
  <c r="Z108" i="20" s="1"/>
  <c r="T97" i="20"/>
  <c r="Z97" i="20" s="1"/>
  <c r="R115" i="20"/>
  <c r="V115" i="20" s="1"/>
  <c r="T45" i="20"/>
  <c r="Z45" i="20" s="1"/>
  <c r="R6" i="20"/>
  <c r="V6" i="20" s="1"/>
  <c r="T62" i="20"/>
  <c r="Z62" i="20" s="1"/>
  <c r="R72" i="20"/>
  <c r="V72" i="20" s="1"/>
  <c r="T59" i="20"/>
  <c r="Z59" i="20" s="1"/>
  <c r="P57" i="18"/>
  <c r="T57" i="18" s="1"/>
  <c r="P89" i="18"/>
  <c r="T89" i="18" s="1"/>
  <c r="R120" i="18"/>
  <c r="X120" i="18" s="1"/>
  <c r="P74" i="18"/>
  <c r="T74" i="18" s="1"/>
  <c r="R110" i="18"/>
  <c r="X110" i="18" s="1"/>
  <c r="P56" i="18"/>
  <c r="T56" i="18" s="1"/>
  <c r="P88" i="18"/>
  <c r="T88" i="18" s="1"/>
  <c r="R103" i="18"/>
  <c r="X103" i="18" s="1"/>
  <c r="P91" i="18"/>
  <c r="T91" i="18" s="1"/>
  <c r="R108" i="18"/>
  <c r="X108" i="18" s="1"/>
  <c r="R45" i="18"/>
  <c r="X45" i="18" s="1"/>
  <c r="P24" i="18"/>
  <c r="T24" i="18" s="1"/>
  <c r="P20" i="18"/>
  <c r="T20" i="18" s="1"/>
  <c r="P10" i="18"/>
  <c r="T10" i="18" s="1"/>
  <c r="R37" i="18"/>
  <c r="X37" i="18" s="1"/>
  <c r="P48" i="18"/>
  <c r="T48" i="18" s="1"/>
  <c r="T25" i="20"/>
  <c r="Z25" i="20" s="1"/>
  <c r="T31" i="20"/>
  <c r="Z31" i="20" s="1"/>
  <c r="T48" i="20"/>
  <c r="Z48" i="20" s="1"/>
  <c r="R71" i="20"/>
  <c r="V71" i="20" s="1"/>
  <c r="R87" i="20"/>
  <c r="V87" i="20" s="1"/>
  <c r="R93" i="20"/>
  <c r="V93" i="20" s="1"/>
  <c r="R110" i="20"/>
  <c r="V110" i="20" s="1"/>
  <c r="R99" i="20"/>
  <c r="V99" i="20" s="1"/>
  <c r="T117" i="20"/>
  <c r="Z117" i="20" s="1"/>
  <c r="T80" i="20"/>
  <c r="Z80" i="20" s="1"/>
  <c r="T18" i="20"/>
  <c r="Z18" i="20" s="1"/>
  <c r="T84" i="20"/>
  <c r="Z84" i="20" s="1"/>
  <c r="T74" i="20"/>
  <c r="Z74" i="20" s="1"/>
  <c r="R13" i="20"/>
  <c r="V13" i="20" s="1"/>
  <c r="T58" i="20"/>
  <c r="Z58" i="20" s="1"/>
  <c r="R64" i="20"/>
  <c r="V64" i="20" s="1"/>
  <c r="U6" i="17"/>
  <c r="U7" i="17" s="1"/>
  <c r="R61" i="18"/>
  <c r="X61" i="18" s="1"/>
  <c r="R93" i="18"/>
  <c r="X93" i="18" s="1"/>
  <c r="R62" i="18"/>
  <c r="X62" i="18" s="1"/>
  <c r="R94" i="18"/>
  <c r="X94" i="18" s="1"/>
  <c r="R63" i="18"/>
  <c r="X63" i="18" s="1"/>
  <c r="R95" i="18"/>
  <c r="X95" i="18" s="1"/>
  <c r="R75" i="18"/>
  <c r="X75" i="18" s="1"/>
  <c r="P107" i="18"/>
  <c r="T107" i="18" s="1"/>
  <c r="R59" i="18"/>
  <c r="X59" i="18" s="1"/>
  <c r="P29" i="18"/>
  <c r="T29" i="18" s="1"/>
  <c r="R4" i="18"/>
  <c r="X4" i="18" s="1"/>
  <c r="R123" i="18"/>
  <c r="X123" i="18" s="1"/>
  <c r="R12" i="18"/>
  <c r="X12" i="18" s="1"/>
  <c r="R5" i="18"/>
  <c r="X5" i="18" s="1"/>
  <c r="P21" i="18"/>
  <c r="T21" i="18" s="1"/>
  <c r="R16" i="18"/>
  <c r="X16" i="18" s="1"/>
  <c r="R27" i="20"/>
  <c r="V27" i="20" s="1"/>
  <c r="R33" i="20"/>
  <c r="V33" i="20" s="1"/>
  <c r="R50" i="20"/>
  <c r="V50" i="20" s="1"/>
  <c r="T73" i="20"/>
  <c r="Z73" i="20" s="1"/>
  <c r="R90" i="20"/>
  <c r="V90" i="20" s="1"/>
  <c r="T95" i="20"/>
  <c r="Z95" i="20" s="1"/>
  <c r="T112" i="20"/>
  <c r="Z112" i="20" s="1"/>
  <c r="T101" i="20"/>
  <c r="Z101" i="20" s="1"/>
  <c r="R121" i="20"/>
  <c r="V121" i="20" s="1"/>
  <c r="R63" i="20"/>
  <c r="V63" i="20" s="1"/>
  <c r="T7" i="20"/>
  <c r="Z7" i="20" s="1"/>
  <c r="T61" i="20"/>
  <c r="Z61" i="20" s="1"/>
  <c r="T5" i="20"/>
  <c r="Z5" i="20" s="1"/>
  <c r="T42" i="20"/>
  <c r="Z42" i="20" s="1"/>
  <c r="R8" i="20"/>
  <c r="V8" i="20" s="1"/>
  <c r="P115" i="18"/>
  <c r="T115" i="18" s="1"/>
  <c r="R30" i="18"/>
  <c r="X30" i="18" s="1"/>
  <c r="I6" i="16"/>
  <c r="I8" i="16" s="1"/>
  <c r="I7" i="16"/>
  <c r="I9" i="16" s="1"/>
  <c r="I3" i="16"/>
  <c r="T67" i="20"/>
  <c r="Z67" i="20" s="1"/>
  <c r="T83" i="20"/>
  <c r="Z83" i="20" s="1"/>
  <c r="T89" i="20"/>
  <c r="Z89" i="20" s="1"/>
  <c r="T106" i="20"/>
  <c r="Z106" i="20" s="1"/>
  <c r="T122" i="20"/>
  <c r="Z122" i="20" s="1"/>
  <c r="R113" i="20"/>
  <c r="V113" i="20" s="1"/>
  <c r="T55" i="20"/>
  <c r="Z55" i="20" s="1"/>
  <c r="R22" i="20"/>
  <c r="V22" i="20" s="1"/>
  <c r="R20" i="20"/>
  <c r="V20" i="20" s="1"/>
  <c r="T53" i="20"/>
  <c r="Z53" i="20" s="1"/>
  <c r="R82" i="20"/>
  <c r="V82" i="20" s="1"/>
  <c r="T17" i="20"/>
  <c r="Z17" i="20" s="1"/>
  <c r="T57" i="20"/>
  <c r="Z57" i="20" s="1"/>
  <c r="O71" i="15"/>
  <c r="O111" i="15"/>
  <c r="O114" i="15"/>
  <c r="O101" i="15"/>
  <c r="O112" i="15"/>
  <c r="O96" i="15"/>
  <c r="O13" i="15"/>
  <c r="O39" i="15"/>
  <c r="O61" i="15"/>
  <c r="O45" i="15"/>
  <c r="O46" i="15"/>
  <c r="O89" i="15"/>
  <c r="O120" i="15"/>
  <c r="O107" i="15"/>
  <c r="O125" i="15"/>
  <c r="O75" i="15"/>
  <c r="O29" i="15"/>
  <c r="O106" i="15"/>
  <c r="O74" i="15"/>
  <c r="O42" i="15"/>
  <c r="O79" i="15"/>
  <c r="O51" i="15"/>
  <c r="O47" i="15"/>
  <c r="O65" i="15"/>
  <c r="O49" i="15"/>
  <c r="O25" i="15"/>
  <c r="O118" i="15"/>
  <c r="O86" i="15"/>
  <c r="O54" i="15"/>
  <c r="O22" i="15"/>
  <c r="O72" i="15"/>
  <c r="O117" i="15"/>
  <c r="O124" i="15"/>
  <c r="O85" i="15"/>
  <c r="O19" i="15"/>
  <c r="O105" i="15"/>
  <c r="O73" i="15"/>
  <c r="O60" i="15"/>
  <c r="O28" i="15"/>
  <c r="O56" i="15"/>
  <c r="O24" i="15"/>
  <c r="O66" i="15"/>
  <c r="O34" i="15"/>
  <c r="O119" i="15"/>
  <c r="O83" i="15"/>
  <c r="O97" i="15"/>
  <c r="O59" i="15"/>
  <c r="O27" i="15"/>
  <c r="O14" i="15"/>
  <c r="O110" i="15"/>
  <c r="O78" i="15"/>
  <c r="O99" i="15"/>
  <c r="O68" i="15"/>
  <c r="O36" i="15"/>
  <c r="O64" i="15"/>
  <c r="O32" i="15"/>
  <c r="O100" i="15"/>
  <c r="O16" i="15"/>
  <c r="O18" i="15"/>
  <c r="O115" i="15"/>
  <c r="O127" i="15"/>
  <c r="O81" i="15"/>
  <c r="O21" i="15"/>
  <c r="O98" i="15"/>
  <c r="O128" i="15"/>
  <c r="O76" i="15"/>
  <c r="O93" i="15"/>
  <c r="O55" i="15"/>
  <c r="O23" i="15"/>
  <c r="O69" i="15"/>
  <c r="O53" i="15"/>
  <c r="O33" i="15"/>
  <c r="O62" i="15"/>
  <c r="O30" i="15"/>
  <c r="O80" i="15"/>
  <c r="O123" i="15"/>
  <c r="O109" i="15"/>
  <c r="O41" i="15"/>
  <c r="O122" i="15"/>
  <c r="O90" i="15"/>
  <c r="O58" i="15"/>
  <c r="O26" i="15"/>
  <c r="O91" i="15"/>
  <c r="O87" i="15"/>
  <c r="O95" i="15"/>
  <c r="O67" i="15"/>
  <c r="O35" i="15"/>
  <c r="O63" i="15"/>
  <c r="O31" i="15"/>
  <c r="O57" i="15"/>
  <c r="O37" i="15"/>
  <c r="O102" i="15"/>
  <c r="O70" i="15"/>
  <c r="O38" i="15"/>
  <c r="O104" i="15"/>
  <c r="O108" i="15"/>
  <c r="O121" i="15"/>
  <c r="O88" i="15"/>
  <c r="O17" i="15"/>
  <c r="O44" i="15"/>
  <c r="O12" i="15"/>
  <c r="O40" i="15"/>
  <c r="O82" i="15"/>
  <c r="O50" i="15"/>
  <c r="O103" i="15"/>
  <c r="O113" i="15"/>
  <c r="O77" i="15"/>
  <c r="O43" i="15"/>
  <c r="O11" i="15"/>
  <c r="O126" i="15"/>
  <c r="O94" i="15"/>
  <c r="O92" i="15"/>
  <c r="O15" i="15"/>
  <c r="O84" i="15"/>
  <c r="O52" i="15"/>
  <c r="O20" i="15"/>
  <c r="O48" i="15"/>
  <c r="O116" i="15"/>
  <c r="R69" i="18"/>
  <c r="X69" i="18" s="1"/>
  <c r="P101" i="18"/>
  <c r="T101" i="18" s="1"/>
  <c r="R54" i="18"/>
  <c r="X54" i="18" s="1"/>
  <c r="R86" i="18"/>
  <c r="X86" i="18" s="1"/>
  <c r="P119" i="18"/>
  <c r="T119" i="18" s="1"/>
  <c r="R71" i="18"/>
  <c r="X71" i="18" s="1"/>
  <c r="P99" i="18"/>
  <c r="T99" i="18" s="1"/>
  <c r="P122" i="18"/>
  <c r="T122" i="18" s="1"/>
  <c r="R92" i="18"/>
  <c r="X92" i="18" s="1"/>
  <c r="P106" i="18"/>
  <c r="T106" i="18" s="1"/>
  <c r="R47" i="18"/>
  <c r="X47" i="18" s="1"/>
  <c r="R22" i="18"/>
  <c r="X22" i="18" s="1"/>
  <c r="R50" i="18"/>
  <c r="X50" i="18" s="1"/>
  <c r="R40" i="18"/>
  <c r="X40" i="18" s="1"/>
  <c r="R43" i="18"/>
  <c r="X43" i="18" s="1"/>
  <c r="R14" i="18"/>
  <c r="X14" i="18" s="1"/>
  <c r="R26" i="20"/>
  <c r="V26" i="20" s="1"/>
  <c r="T37" i="20"/>
  <c r="Z37" i="20" s="1"/>
  <c r="T41" i="20"/>
  <c r="Z41" i="20" s="1"/>
  <c r="R77" i="20"/>
  <c r="V77" i="20" s="1"/>
  <c r="T94" i="20"/>
  <c r="Z94" i="20" s="1"/>
  <c r="T100" i="20"/>
  <c r="Z100" i="20" s="1"/>
  <c r="R116" i="20"/>
  <c r="V116" i="20" s="1"/>
  <c r="T107" i="20"/>
  <c r="Z107" i="20" s="1"/>
  <c r="T54" i="20"/>
  <c r="Z54" i="20" s="1"/>
  <c r="R23" i="20"/>
  <c r="V23" i="20" s="1"/>
  <c r="T76" i="20"/>
  <c r="Z76" i="20" s="1"/>
  <c r="R21" i="20"/>
  <c r="V21" i="20" s="1"/>
  <c r="R51" i="20"/>
  <c r="V51" i="20" s="1"/>
  <c r="R8" i="15"/>
  <c r="R9" i="15" s="1"/>
  <c r="R73" i="18"/>
  <c r="X73" i="18" s="1"/>
  <c r="P105" i="18"/>
  <c r="T105" i="18" s="1"/>
  <c r="R58" i="18"/>
  <c r="X58" i="18" s="1"/>
  <c r="R90" i="18"/>
  <c r="X90" i="18" s="1"/>
  <c r="P121" i="18"/>
  <c r="T121" i="18" s="1"/>
  <c r="R72" i="18"/>
  <c r="X72" i="18" s="1"/>
  <c r="P118" i="18"/>
  <c r="T118" i="18" s="1"/>
  <c r="R68" i="18"/>
  <c r="X68" i="18" s="1"/>
  <c r="R52" i="18"/>
  <c r="X52" i="18" s="1"/>
  <c r="P41" i="18"/>
  <c r="T41" i="18" s="1"/>
  <c r="R39" i="18"/>
  <c r="X39" i="18" s="1"/>
  <c r="R7" i="18"/>
  <c r="X7" i="18" s="1"/>
  <c r="R42" i="18"/>
  <c r="X42" i="18" s="1"/>
  <c r="R32" i="18"/>
  <c r="X32" i="18" s="1"/>
  <c r="R35" i="18"/>
  <c r="X35" i="18" s="1"/>
  <c r="R25" i="20"/>
  <c r="V25" i="20" s="1"/>
  <c r="R31" i="20"/>
  <c r="V31" i="20" s="1"/>
  <c r="R48" i="20"/>
  <c r="V48" i="20" s="1"/>
  <c r="T71" i="20"/>
  <c r="Z71" i="20" s="1"/>
  <c r="T87" i="20"/>
  <c r="Z87" i="20" s="1"/>
  <c r="T93" i="20"/>
  <c r="Z93" i="20" s="1"/>
  <c r="T110" i="20"/>
  <c r="Z110" i="20" s="1"/>
  <c r="T99" i="20"/>
  <c r="Z99" i="20" s="1"/>
  <c r="R117" i="20"/>
  <c r="V117" i="20" s="1"/>
  <c r="R80" i="20"/>
  <c r="V80" i="20" s="1"/>
  <c r="R18" i="20"/>
  <c r="V18" i="20" s="1"/>
  <c r="R84" i="20"/>
  <c r="V84" i="20" s="1"/>
  <c r="R74" i="20"/>
  <c r="V74" i="20" s="1"/>
  <c r="T13" i="20"/>
  <c r="Z13" i="20" s="1"/>
  <c r="R58" i="20"/>
  <c r="V58" i="20" s="1"/>
  <c r="T64" i="20"/>
  <c r="Z64" i="20" s="1"/>
  <c r="P61" i="18"/>
  <c r="T61" i="18" s="1"/>
  <c r="P93" i="18"/>
  <c r="T93" i="18" s="1"/>
  <c r="P62" i="18"/>
  <c r="T62" i="18" s="1"/>
  <c r="P94" i="18"/>
  <c r="T94" i="18" s="1"/>
  <c r="P63" i="18"/>
  <c r="T63" i="18" s="1"/>
  <c r="P95" i="18"/>
  <c r="T95" i="18" s="1"/>
  <c r="P75" i="18"/>
  <c r="T75" i="18" s="1"/>
  <c r="R107" i="18"/>
  <c r="X107" i="18" s="1"/>
  <c r="P59" i="18"/>
  <c r="T59" i="18" s="1"/>
  <c r="R29" i="18"/>
  <c r="X29" i="18" s="1"/>
  <c r="P4" i="18"/>
  <c r="T4" i="18" s="1"/>
  <c r="P123" i="18"/>
  <c r="T123" i="18" s="1"/>
  <c r="P12" i="18"/>
  <c r="T12" i="18" s="1"/>
  <c r="P5" i="18"/>
  <c r="T5" i="18" s="1"/>
  <c r="R21" i="18"/>
  <c r="X21" i="18" s="1"/>
  <c r="P16" i="18"/>
  <c r="T16" i="18" s="1"/>
  <c r="R32" i="20"/>
  <c r="V32" i="20" s="1"/>
  <c r="R40" i="20"/>
  <c r="V40" i="20" s="1"/>
  <c r="R65" i="20"/>
  <c r="V65" i="20" s="1"/>
  <c r="R81" i="20"/>
  <c r="V81" i="20" s="1"/>
  <c r="T102" i="20"/>
  <c r="Z102" i="20" s="1"/>
  <c r="R104" i="20"/>
  <c r="V104" i="20" s="1"/>
  <c r="R120" i="20"/>
  <c r="V120" i="20" s="1"/>
  <c r="T111" i="20"/>
  <c r="Z111" i="20" s="1"/>
  <c r="T78" i="20"/>
  <c r="Z78" i="20" s="1"/>
  <c r="T10" i="20"/>
  <c r="Z10" i="20" s="1"/>
  <c r="T68" i="20"/>
  <c r="Z68" i="20" s="1"/>
  <c r="T14" i="20"/>
  <c r="Z14" i="20" s="1"/>
  <c r="T70" i="20"/>
  <c r="Z70" i="20" s="1"/>
  <c r="R11" i="20"/>
  <c r="V11" i="20" s="1"/>
  <c r="R47" i="20"/>
  <c r="V47" i="20" s="1"/>
  <c r="R64" i="18"/>
  <c r="X64" i="18" s="1"/>
  <c r="R46" i="18"/>
  <c r="X46" i="18" s="1"/>
  <c r="R38" i="18"/>
  <c r="X38" i="18" s="1"/>
  <c r="P97" i="18"/>
  <c r="T97" i="18" s="1"/>
  <c r="R98" i="18"/>
  <c r="X98" i="18" s="1"/>
  <c r="P64" i="18"/>
  <c r="T64" i="18" s="1"/>
  <c r="P96" i="18"/>
  <c r="T96" i="18" s="1"/>
  <c r="R115" i="18"/>
  <c r="X115" i="18" s="1"/>
  <c r="P76" i="18"/>
  <c r="T76" i="18" s="1"/>
  <c r="R13" i="18"/>
  <c r="X13" i="18" s="1"/>
  <c r="P46" i="18"/>
  <c r="T46" i="18" s="1"/>
  <c r="P6" i="18"/>
  <c r="T6" i="18" s="1"/>
  <c r="P38" i="18"/>
  <c r="T38" i="18" s="1"/>
  <c r="P51" i="18"/>
  <c r="T51" i="18" s="1"/>
  <c r="P30" i="18"/>
  <c r="T30" i="18" s="1"/>
  <c r="T29" i="20"/>
  <c r="Z29" i="20" s="1"/>
  <c r="T35" i="20"/>
  <c r="Z35" i="20" s="1"/>
  <c r="T39" i="20"/>
  <c r="Z39" i="20" s="1"/>
  <c r="R75" i="20"/>
  <c r="V75" i="20" s="1"/>
  <c r="T92" i="20"/>
  <c r="Z92" i="20" s="1"/>
  <c r="T98" i="20"/>
  <c r="Z98" i="20" s="1"/>
  <c r="R114" i="20"/>
  <c r="V114" i="20" s="1"/>
  <c r="T105" i="20"/>
  <c r="Z105" i="20" s="1"/>
  <c r="T56" i="20"/>
  <c r="Z56" i="20" s="1"/>
  <c r="T16" i="20"/>
  <c r="Z16" i="20" s="1"/>
  <c r="T60" i="20"/>
  <c r="Z60" i="20" s="1"/>
  <c r="T88" i="20"/>
  <c r="Z88" i="20" s="1"/>
  <c r="R49" i="20"/>
  <c r="V49" i="20" s="1"/>
  <c r="T12" i="20"/>
  <c r="Z12" i="20" s="1"/>
  <c r="R30" i="20"/>
  <c r="V30" i="20" s="1"/>
  <c r="P69" i="18"/>
  <c r="T69" i="18" s="1"/>
  <c r="R101" i="18"/>
  <c r="X101" i="18" s="1"/>
  <c r="P54" i="18"/>
  <c r="T54" i="18" s="1"/>
  <c r="P86" i="18"/>
  <c r="T86" i="18" s="1"/>
  <c r="R119" i="18"/>
  <c r="X119" i="18" s="1"/>
  <c r="P71" i="18"/>
  <c r="T71" i="18" s="1"/>
  <c r="R99" i="18"/>
  <c r="X99" i="18" s="1"/>
  <c r="R122" i="18"/>
  <c r="X122" i="18" s="1"/>
  <c r="P92" i="18"/>
  <c r="T92" i="18" s="1"/>
  <c r="R106" i="18"/>
  <c r="X106" i="18" s="1"/>
  <c r="P47" i="18"/>
  <c r="T47" i="18" s="1"/>
  <c r="P22" i="18"/>
  <c r="T22" i="18" s="1"/>
  <c r="P50" i="18"/>
  <c r="T50" i="18" s="1"/>
  <c r="P40" i="18"/>
  <c r="T40" i="18" s="1"/>
  <c r="P43" i="18"/>
  <c r="T43" i="18" s="1"/>
  <c r="P14" i="18"/>
  <c r="T14" i="18" s="1"/>
  <c r="T26" i="20"/>
  <c r="Z26" i="20" s="1"/>
  <c r="R37" i="20"/>
  <c r="V37" i="20" s="1"/>
  <c r="R41" i="20"/>
  <c r="V41" i="20" s="1"/>
  <c r="T77" i="20"/>
  <c r="Z77" i="20" s="1"/>
  <c r="R94" i="20"/>
  <c r="V94" i="20" s="1"/>
  <c r="R100" i="20"/>
  <c r="V100" i="20" s="1"/>
  <c r="T116" i="20"/>
  <c r="Z116" i="20" s="1"/>
  <c r="R107" i="20"/>
  <c r="V107" i="20" s="1"/>
  <c r="R54" i="20"/>
  <c r="V54" i="20" s="1"/>
  <c r="T23" i="20"/>
  <c r="Z23" i="20" s="1"/>
  <c r="R76" i="20"/>
  <c r="V76" i="20" s="1"/>
  <c r="T21" i="20"/>
  <c r="Z21" i="20" s="1"/>
  <c r="T51" i="20"/>
  <c r="Z51" i="20" s="1"/>
  <c r="P73" i="18"/>
  <c r="T73" i="18" s="1"/>
  <c r="R105" i="18"/>
  <c r="X105" i="18" s="1"/>
  <c r="P58" i="18"/>
  <c r="T58" i="18" s="1"/>
  <c r="P90" i="18"/>
  <c r="T90" i="18" s="1"/>
  <c r="R121" i="18"/>
  <c r="X121" i="18" s="1"/>
  <c r="P72" i="18"/>
  <c r="T72" i="18" s="1"/>
  <c r="R118" i="18"/>
  <c r="X118" i="18" s="1"/>
  <c r="P68" i="18"/>
  <c r="T68" i="18" s="1"/>
  <c r="P52" i="18"/>
  <c r="T52" i="18" s="1"/>
  <c r="R41" i="18"/>
  <c r="X41" i="18" s="1"/>
  <c r="P39" i="18"/>
  <c r="T39" i="18" s="1"/>
  <c r="P7" i="18"/>
  <c r="T7" i="18" s="1"/>
  <c r="P42" i="18"/>
  <c r="T42" i="18" s="1"/>
  <c r="P32" i="18"/>
  <c r="T32" i="18" s="1"/>
  <c r="P35" i="18"/>
  <c r="T35" i="18" s="1"/>
  <c r="R28" i="20"/>
  <c r="V28" i="20" s="1"/>
  <c r="R38" i="20"/>
  <c r="V38" i="20" s="1"/>
  <c r="T43" i="20"/>
  <c r="Z43" i="20" s="1"/>
  <c r="R79" i="20"/>
  <c r="V79" i="20" s="1"/>
  <c r="T96" i="20"/>
  <c r="Z96" i="20" s="1"/>
  <c r="R103" i="20"/>
  <c r="V103" i="20" s="1"/>
  <c r="R118" i="20"/>
  <c r="V118" i="20" s="1"/>
  <c r="T109" i="20"/>
  <c r="Z109" i="20" s="1"/>
  <c r="T119" i="20"/>
  <c r="Z119" i="20" s="1"/>
  <c r="T52" i="20"/>
  <c r="Z52" i="20" s="1"/>
  <c r="R15" i="20"/>
  <c r="V15" i="20" s="1"/>
  <c r="R9" i="20"/>
  <c r="V9" i="20" s="1"/>
  <c r="T24" i="20"/>
  <c r="Z24" i="20" s="1"/>
  <c r="T86" i="20"/>
  <c r="Z86" i="20" s="1"/>
  <c r="R19" i="20"/>
  <c r="V19" i="20" s="1"/>
  <c r="T66" i="20"/>
  <c r="Z66" i="20" s="1"/>
  <c r="R77" i="18"/>
  <c r="X77" i="18" s="1"/>
  <c r="P109" i="18"/>
  <c r="T109" i="18" s="1"/>
  <c r="R78" i="18"/>
  <c r="X78" i="18" s="1"/>
  <c r="P111" i="18"/>
  <c r="T111" i="18" s="1"/>
  <c r="R79" i="18"/>
  <c r="X79" i="18" s="1"/>
  <c r="P104" i="18"/>
  <c r="T104" i="18" s="1"/>
  <c r="R60" i="18"/>
  <c r="X60" i="18" s="1"/>
  <c r="R83" i="18"/>
  <c r="X83" i="18" s="1"/>
  <c r="P9" i="18"/>
  <c r="T9" i="18" s="1"/>
  <c r="R31" i="18"/>
  <c r="X31" i="18" s="1"/>
  <c r="R44" i="18"/>
  <c r="X44" i="18" s="1"/>
  <c r="R34" i="18"/>
  <c r="X34" i="18" s="1"/>
  <c r="R8" i="18"/>
  <c r="X8" i="18" s="1"/>
  <c r="R27" i="18"/>
  <c r="X27" i="18" s="1"/>
  <c r="T32" i="20"/>
  <c r="Z32" i="20" s="1"/>
  <c r="T40" i="20"/>
  <c r="Z40" i="20" s="1"/>
  <c r="T65" i="20"/>
  <c r="Z65" i="20" s="1"/>
  <c r="T81" i="20"/>
  <c r="Z81" i="20" s="1"/>
  <c r="R102" i="20"/>
  <c r="V102" i="20" s="1"/>
  <c r="T104" i="20"/>
  <c r="Z104" i="20" s="1"/>
  <c r="T120" i="20"/>
  <c r="Z120" i="20" s="1"/>
  <c r="R111" i="20"/>
  <c r="V111" i="20" s="1"/>
  <c r="R78" i="20"/>
  <c r="V78" i="20" s="1"/>
  <c r="R10" i="20"/>
  <c r="V10" i="20" s="1"/>
  <c r="R68" i="20"/>
  <c r="V68" i="20" s="1"/>
  <c r="R14" i="20"/>
  <c r="V14" i="20" s="1"/>
  <c r="R70" i="20"/>
  <c r="V70" i="20" s="1"/>
  <c r="T11" i="20"/>
  <c r="Z11" i="20" s="1"/>
  <c r="T47" i="20"/>
  <c r="Z47" i="20" s="1"/>
  <c r="P13" i="18"/>
  <c r="T13" i="18" s="1"/>
  <c r="R51" i="18"/>
  <c r="X51" i="18" s="1"/>
  <c r="P65" i="18"/>
  <c r="T65" i="18" s="1"/>
  <c r="P112" i="18"/>
  <c r="T112" i="18" s="1"/>
  <c r="R82" i="18"/>
  <c r="X82" i="18" s="1"/>
  <c r="R80" i="18"/>
  <c r="X80" i="18" s="1"/>
  <c r="R67" i="18"/>
  <c r="X67" i="18" s="1"/>
  <c r="R23" i="18"/>
  <c r="X23" i="18" s="1"/>
  <c r="R36" i="18"/>
  <c r="X36" i="18" s="1"/>
  <c r="R26" i="18"/>
  <c r="X26" i="18" s="1"/>
  <c r="P25" i="18"/>
  <c r="T25" i="18" s="1"/>
  <c r="R19" i="18"/>
  <c r="X19" i="18" s="1"/>
  <c r="U16" i="17"/>
  <c r="U17" i="17" s="1"/>
  <c r="R29" i="20"/>
  <c r="V29" i="20" s="1"/>
  <c r="R35" i="20"/>
  <c r="V35" i="20" s="1"/>
  <c r="R39" i="20"/>
  <c r="V39" i="20" s="1"/>
  <c r="T75" i="20"/>
  <c r="Z75" i="20" s="1"/>
  <c r="R92" i="20"/>
  <c r="V92" i="20" s="1"/>
  <c r="R98" i="20"/>
  <c r="V98" i="20" s="1"/>
  <c r="T114" i="20"/>
  <c r="Z114" i="20" s="1"/>
  <c r="R105" i="20"/>
  <c r="V105" i="20" s="1"/>
  <c r="R56" i="20"/>
  <c r="V56" i="20" s="1"/>
  <c r="R16" i="20"/>
  <c r="V16" i="20" s="1"/>
  <c r="R60" i="20"/>
  <c r="V60" i="20" s="1"/>
  <c r="R88" i="20"/>
  <c r="V88" i="20" s="1"/>
  <c r="T49" i="20"/>
  <c r="Z49" i="20" s="1"/>
  <c r="R12" i="20"/>
  <c r="V12" i="20" s="1"/>
  <c r="T30" i="20"/>
  <c r="Z30" i="20" s="1"/>
  <c r="R53" i="18"/>
  <c r="X53" i="18" s="1"/>
  <c r="R85" i="18"/>
  <c r="X85" i="18" s="1"/>
  <c r="P116" i="18"/>
  <c r="T116" i="18" s="1"/>
  <c r="R70" i="18"/>
  <c r="X70" i="18" s="1"/>
  <c r="P100" i="18"/>
  <c r="T100" i="18" s="1"/>
  <c r="R55" i="18"/>
  <c r="X55" i="18" s="1"/>
  <c r="R87" i="18"/>
  <c r="X87" i="18" s="1"/>
  <c r="P102" i="18"/>
  <c r="T102" i="18" s="1"/>
  <c r="P117" i="18"/>
  <c r="T117" i="18" s="1"/>
  <c r="R84" i="18"/>
  <c r="X84" i="18" s="1"/>
  <c r="P17" i="18"/>
  <c r="T17" i="18" s="1"/>
  <c r="R15" i="18"/>
  <c r="X15" i="18" s="1"/>
  <c r="R28" i="18"/>
  <c r="X28" i="18" s="1"/>
  <c r="R18" i="18"/>
  <c r="X18" i="18" s="1"/>
  <c r="P33" i="18"/>
  <c r="T33" i="18" s="1"/>
  <c r="R11" i="18"/>
  <c r="X11" i="18" s="1"/>
  <c r="T4" i="20"/>
  <c r="Z4" i="20" s="1"/>
  <c r="T123" i="20"/>
  <c r="Z123" i="20" s="1"/>
  <c r="R36" i="20"/>
  <c r="V36" i="20" s="1"/>
  <c r="T46" i="20"/>
  <c r="Z46" i="20" s="1"/>
  <c r="R69" i="20"/>
  <c r="V69" i="20" s="1"/>
  <c r="R85" i="20"/>
  <c r="V85" i="20" s="1"/>
  <c r="R91" i="20"/>
  <c r="V91" i="20" s="1"/>
  <c r="R108" i="20"/>
  <c r="V108" i="20" s="1"/>
  <c r="R97" i="20"/>
  <c r="V97" i="20" s="1"/>
  <c r="T115" i="20"/>
  <c r="Z115" i="20" s="1"/>
  <c r="R45" i="20"/>
  <c r="V45" i="20" s="1"/>
  <c r="T6" i="20"/>
  <c r="Z6" i="20" s="1"/>
  <c r="R62" i="20"/>
  <c r="V62" i="20" s="1"/>
  <c r="T72" i="20"/>
  <c r="Z72" i="20" s="1"/>
  <c r="R59" i="20"/>
  <c r="V59" i="20" s="1"/>
  <c r="R57" i="18"/>
  <c r="X57" i="18" s="1"/>
  <c r="R89" i="18"/>
  <c r="X89" i="18" s="1"/>
  <c r="P120" i="18"/>
  <c r="T120" i="18" s="1"/>
  <c r="R74" i="18"/>
  <c r="X74" i="18" s="1"/>
  <c r="P110" i="18"/>
  <c r="T110" i="18" s="1"/>
  <c r="R56" i="18"/>
  <c r="X56" i="18" s="1"/>
  <c r="R88" i="18"/>
  <c r="X88" i="18" s="1"/>
  <c r="P103" i="18"/>
  <c r="T103" i="18" s="1"/>
  <c r="R91" i="18"/>
  <c r="X91" i="18" s="1"/>
  <c r="P108" i="18"/>
  <c r="T108" i="18" s="1"/>
  <c r="P45" i="18"/>
  <c r="T45" i="18" s="1"/>
  <c r="R24" i="18"/>
  <c r="X24" i="18" s="1"/>
  <c r="R20" i="18"/>
  <c r="X20" i="18" s="1"/>
  <c r="R10" i="18"/>
  <c r="X10" i="18" s="1"/>
  <c r="P37" i="18"/>
  <c r="T37" i="18" s="1"/>
  <c r="R48" i="18"/>
  <c r="X48" i="18" s="1"/>
  <c r="T28" i="20"/>
  <c r="Z28" i="20" s="1"/>
  <c r="T38" i="20"/>
  <c r="Z38" i="20" s="1"/>
  <c r="R43" i="20"/>
  <c r="V43" i="20" s="1"/>
  <c r="T79" i="20"/>
  <c r="Z79" i="20" s="1"/>
  <c r="R96" i="20"/>
  <c r="V96" i="20" s="1"/>
  <c r="T103" i="20"/>
  <c r="Z103" i="20" s="1"/>
  <c r="T118" i="20"/>
  <c r="Z118" i="20" s="1"/>
  <c r="R109" i="20"/>
  <c r="V109" i="20" s="1"/>
  <c r="R119" i="20"/>
  <c r="V119" i="20" s="1"/>
  <c r="R52" i="20"/>
  <c r="V52" i="20" s="1"/>
  <c r="T15" i="20"/>
  <c r="Z15" i="20" s="1"/>
  <c r="T9" i="20"/>
  <c r="Z9" i="20" s="1"/>
  <c r="R24" i="20"/>
  <c r="V24" i="20" s="1"/>
  <c r="R86" i="20"/>
  <c r="V86" i="20" s="1"/>
  <c r="T19" i="20"/>
  <c r="Z19" i="20" s="1"/>
  <c r="R66" i="20"/>
  <c r="V66" i="20" s="1"/>
  <c r="P77" i="18"/>
  <c r="T77" i="18" s="1"/>
  <c r="R109" i="18"/>
  <c r="X109" i="18" s="1"/>
  <c r="P78" i="18"/>
  <c r="T78" i="18" s="1"/>
  <c r="R111" i="18"/>
  <c r="X111" i="18" s="1"/>
  <c r="P79" i="18"/>
  <c r="T79" i="18" s="1"/>
  <c r="R104" i="18"/>
  <c r="X104" i="18" s="1"/>
  <c r="P60" i="18"/>
  <c r="T60" i="18" s="1"/>
  <c r="P83" i="18"/>
  <c r="T83" i="18" s="1"/>
  <c r="R9" i="18"/>
  <c r="X9" i="18" s="1"/>
  <c r="P31" i="18"/>
  <c r="T31" i="18" s="1"/>
  <c r="P44" i="18"/>
  <c r="T44" i="18" s="1"/>
  <c r="P34" i="18"/>
  <c r="T34" i="18" s="1"/>
  <c r="P8" i="18"/>
  <c r="T8" i="18" s="1"/>
  <c r="P27" i="18"/>
  <c r="T27" i="18" s="1"/>
  <c r="T27" i="20"/>
  <c r="Z27" i="20" s="1"/>
  <c r="T33" i="20"/>
  <c r="Z33" i="20" s="1"/>
  <c r="T50" i="20"/>
  <c r="Z50" i="20" s="1"/>
  <c r="R73" i="20"/>
  <c r="V73" i="20" s="1"/>
  <c r="T90" i="20"/>
  <c r="Z90" i="20" s="1"/>
  <c r="R95" i="20"/>
  <c r="V95" i="20" s="1"/>
  <c r="R112" i="20"/>
  <c r="V112" i="20" s="1"/>
  <c r="R101" i="20"/>
  <c r="V101" i="20" s="1"/>
  <c r="T121" i="20"/>
  <c r="Z121" i="20" s="1"/>
  <c r="T63" i="20"/>
  <c r="Z63" i="20" s="1"/>
  <c r="R7" i="20"/>
  <c r="V7" i="20" s="1"/>
  <c r="R61" i="20"/>
  <c r="V61" i="20" s="1"/>
  <c r="R5" i="20"/>
  <c r="V5" i="20" s="1"/>
  <c r="R42" i="20"/>
  <c r="V42" i="20" s="1"/>
  <c r="T8" i="20"/>
  <c r="Z8" i="20" s="1"/>
  <c r="Y4" i="18" l="1"/>
  <c r="Z4" i="18" s="1"/>
  <c r="Y5" i="18"/>
  <c r="Z5" i="18" s="1"/>
  <c r="Y6" i="18"/>
  <c r="Z6" i="18" s="1"/>
  <c r="Y7" i="18"/>
  <c r="Z7" i="18" s="1"/>
  <c r="Y10" i="18"/>
  <c r="Z10" i="18" s="1"/>
  <c r="Y14" i="18"/>
  <c r="Z14" i="18" s="1"/>
  <c r="Y18" i="18"/>
  <c r="Z18" i="18" s="1"/>
  <c r="Y22" i="18"/>
  <c r="Z22" i="18" s="1"/>
  <c r="Y26" i="18"/>
  <c r="Z26" i="18" s="1"/>
  <c r="Y30" i="18"/>
  <c r="Z30" i="18" s="1"/>
  <c r="Y34" i="18"/>
  <c r="Z34" i="18" s="1"/>
  <c r="Y38" i="18"/>
  <c r="Z38" i="18" s="1"/>
  <c r="Y42" i="18"/>
  <c r="Z42" i="18" s="1"/>
  <c r="Y46" i="18"/>
  <c r="Z46" i="18" s="1"/>
  <c r="Y50" i="18"/>
  <c r="Z50" i="18" s="1"/>
  <c r="Y51" i="18"/>
  <c r="Z51" i="18" s="1"/>
  <c r="Y52" i="18"/>
  <c r="Z52" i="18" s="1"/>
  <c r="Y53" i="18"/>
  <c r="Z53" i="18" s="1"/>
  <c r="Y54" i="18"/>
  <c r="Z54" i="18" s="1"/>
  <c r="Y55" i="18"/>
  <c r="Z55" i="18" s="1"/>
  <c r="Y56" i="18"/>
  <c r="Z56" i="18" s="1"/>
  <c r="Y57" i="18"/>
  <c r="Z57" i="18" s="1"/>
  <c r="Y58" i="18"/>
  <c r="Z58" i="18" s="1"/>
  <c r="Y59" i="18"/>
  <c r="Z59" i="18" s="1"/>
  <c r="Y60" i="18"/>
  <c r="Z60" i="18" s="1"/>
  <c r="Y61" i="18"/>
  <c r="Z61" i="18" s="1"/>
  <c r="Y62" i="18"/>
  <c r="Z62" i="18" s="1"/>
  <c r="Y63" i="18"/>
  <c r="Z63" i="18" s="1"/>
  <c r="Y64" i="18"/>
  <c r="Z64" i="18" s="1"/>
  <c r="Y65" i="18"/>
  <c r="Z65" i="18" s="1"/>
  <c r="Y66" i="18"/>
  <c r="Z66" i="18" s="1"/>
  <c r="Y67" i="18"/>
  <c r="Z67" i="18" s="1"/>
  <c r="Y68" i="18"/>
  <c r="Z68" i="18" s="1"/>
  <c r="Y69" i="18"/>
  <c r="Z69" i="18" s="1"/>
  <c r="Y70" i="18"/>
  <c r="Z70" i="18" s="1"/>
  <c r="Y71" i="18"/>
  <c r="Z71" i="18" s="1"/>
  <c r="Y72" i="18"/>
  <c r="Z72" i="18" s="1"/>
  <c r="Y73" i="18"/>
  <c r="Z73" i="18" s="1"/>
  <c r="Y74" i="18"/>
  <c r="Z74" i="18" s="1"/>
  <c r="Y75" i="18"/>
  <c r="Z75" i="18" s="1"/>
  <c r="Y76" i="18"/>
  <c r="Z76" i="18" s="1"/>
  <c r="Y77" i="18"/>
  <c r="Z77" i="18" s="1"/>
  <c r="Y78" i="18"/>
  <c r="Z78" i="18" s="1"/>
  <c r="Y79" i="18"/>
  <c r="Z79" i="18" s="1"/>
  <c r="Y80" i="18"/>
  <c r="Z80" i="18" s="1"/>
  <c r="Y81" i="18"/>
  <c r="Z81" i="18" s="1"/>
  <c r="Y82" i="18"/>
  <c r="Z82" i="18" s="1"/>
  <c r="Y83" i="18"/>
  <c r="Z83" i="18" s="1"/>
  <c r="Y84" i="18"/>
  <c r="Z84" i="18" s="1"/>
  <c r="Y85" i="18"/>
  <c r="Z85" i="18" s="1"/>
  <c r="Y86" i="18"/>
  <c r="Z86" i="18" s="1"/>
  <c r="Y87" i="18"/>
  <c r="Z87" i="18" s="1"/>
  <c r="Y88" i="18"/>
  <c r="Z88" i="18" s="1"/>
  <c r="Y89" i="18"/>
  <c r="Z89" i="18" s="1"/>
  <c r="Y90" i="18"/>
  <c r="Z90" i="18" s="1"/>
  <c r="Y91" i="18"/>
  <c r="Z91" i="18" s="1"/>
  <c r="Y92" i="18"/>
  <c r="Z92" i="18" s="1"/>
  <c r="Y93" i="18"/>
  <c r="Z93" i="18" s="1"/>
  <c r="Y94" i="18"/>
  <c r="Z94" i="18" s="1"/>
  <c r="Y95" i="18"/>
  <c r="Z95" i="18" s="1"/>
  <c r="Y96" i="18"/>
  <c r="Z96" i="18" s="1"/>
  <c r="Y97" i="18"/>
  <c r="Z97" i="18" s="1"/>
  <c r="Y11" i="18"/>
  <c r="Z11" i="18" s="1"/>
  <c r="Y15" i="18"/>
  <c r="Z15" i="18" s="1"/>
  <c r="Y19" i="18"/>
  <c r="Z19" i="18" s="1"/>
  <c r="Y23" i="18"/>
  <c r="Z23" i="18" s="1"/>
  <c r="Y27" i="18"/>
  <c r="Z27" i="18" s="1"/>
  <c r="Y31" i="18"/>
  <c r="Z31" i="18" s="1"/>
  <c r="Y35" i="18"/>
  <c r="Z35" i="18" s="1"/>
  <c r="Y39" i="18"/>
  <c r="Z39" i="18" s="1"/>
  <c r="Y43" i="18"/>
  <c r="Z43" i="18" s="1"/>
  <c r="Y47" i="18"/>
  <c r="Z47" i="18" s="1"/>
  <c r="Y8" i="18"/>
  <c r="Z8" i="18" s="1"/>
  <c r="Y12" i="18"/>
  <c r="Z12" i="18" s="1"/>
  <c r="Y16" i="18"/>
  <c r="Z16" i="18" s="1"/>
  <c r="Y20" i="18"/>
  <c r="Z20" i="18" s="1"/>
  <c r="Y24" i="18"/>
  <c r="Z24" i="18" s="1"/>
  <c r="Y28" i="18"/>
  <c r="Z28" i="18" s="1"/>
  <c r="Y32" i="18"/>
  <c r="Z32" i="18" s="1"/>
  <c r="Y36" i="18"/>
  <c r="Z36" i="18" s="1"/>
  <c r="Y40" i="18"/>
  <c r="Z40" i="18" s="1"/>
  <c r="Y44" i="18"/>
  <c r="Z44" i="18" s="1"/>
  <c r="Y48" i="18"/>
  <c r="Z48" i="18" s="1"/>
  <c r="Y13" i="18"/>
  <c r="Z13" i="18" s="1"/>
  <c r="Y21" i="18"/>
  <c r="Z21" i="18" s="1"/>
  <c r="Y29" i="18"/>
  <c r="Z29" i="18" s="1"/>
  <c r="Y37" i="18"/>
  <c r="Z37" i="18" s="1"/>
  <c r="Y45" i="18"/>
  <c r="Z45" i="18" s="1"/>
  <c r="Y100" i="18"/>
  <c r="Z100" i="18" s="1"/>
  <c r="Y104" i="18"/>
  <c r="Z104" i="18" s="1"/>
  <c r="Y108" i="18"/>
  <c r="Z108" i="18" s="1"/>
  <c r="Y113" i="18"/>
  <c r="Z113" i="18" s="1"/>
  <c r="Y117" i="18"/>
  <c r="Z117" i="18" s="1"/>
  <c r="Y121" i="18"/>
  <c r="Z121" i="18" s="1"/>
  <c r="Y101" i="18"/>
  <c r="Z101" i="18" s="1"/>
  <c r="Y99" i="18"/>
  <c r="Z99" i="18" s="1"/>
  <c r="Y105" i="18"/>
  <c r="Z105" i="18" s="1"/>
  <c r="Y110" i="18"/>
  <c r="Z110" i="18" s="1"/>
  <c r="Y111" i="18"/>
  <c r="Z111" i="18" s="1"/>
  <c r="Y115" i="18"/>
  <c r="Z115" i="18" s="1"/>
  <c r="Y120" i="18"/>
  <c r="Z120" i="18" s="1"/>
  <c r="Y123" i="18"/>
  <c r="Y9" i="18"/>
  <c r="Z9" i="18" s="1"/>
  <c r="Y25" i="18"/>
  <c r="Z25" i="18" s="1"/>
  <c r="Y41" i="18"/>
  <c r="Z41" i="18" s="1"/>
  <c r="Y98" i="18"/>
  <c r="Z98" i="18" s="1"/>
  <c r="Y109" i="18"/>
  <c r="Z109" i="18" s="1"/>
  <c r="Y114" i="18"/>
  <c r="Z114" i="18" s="1"/>
  <c r="Y119" i="18"/>
  <c r="Z119" i="18" s="1"/>
  <c r="Y102" i="18"/>
  <c r="Z102" i="18" s="1"/>
  <c r="Y103" i="18"/>
  <c r="Z103" i="18" s="1"/>
  <c r="Y112" i="18"/>
  <c r="Z112" i="18" s="1"/>
  <c r="Y118" i="18"/>
  <c r="Z118" i="18" s="1"/>
  <c r="Y17" i="18"/>
  <c r="Z17" i="18" s="1"/>
  <c r="Y49" i="18"/>
  <c r="Z49" i="18" s="1"/>
  <c r="Y107" i="18"/>
  <c r="Z107" i="18" s="1"/>
  <c r="Y116" i="18"/>
  <c r="Z116" i="18" s="1"/>
  <c r="Y122" i="18"/>
  <c r="Z122" i="18" s="1"/>
  <c r="Y33" i="18"/>
  <c r="Z33" i="18" s="1"/>
  <c r="Y106" i="18"/>
  <c r="Z106" i="18" s="1"/>
  <c r="R16" i="15"/>
  <c r="R17" i="15" s="1"/>
  <c r="R6" i="15"/>
  <c r="R7" i="15" s="1"/>
  <c r="AA25" i="20"/>
  <c r="AB25" i="20" s="1"/>
  <c r="AA27" i="20"/>
  <c r="AB27" i="20" s="1"/>
  <c r="AA5" i="20"/>
  <c r="AB5" i="20" s="1"/>
  <c r="AA7" i="20"/>
  <c r="AB7" i="20" s="1"/>
  <c r="AA9" i="20"/>
  <c r="AB9" i="20" s="1"/>
  <c r="AA11" i="20"/>
  <c r="AB11" i="20" s="1"/>
  <c r="AA13" i="20"/>
  <c r="AB13" i="20" s="1"/>
  <c r="AA15" i="20"/>
  <c r="AB15" i="20" s="1"/>
  <c r="AA17" i="20"/>
  <c r="AB17" i="20" s="1"/>
  <c r="AA19" i="20"/>
  <c r="AB19" i="20" s="1"/>
  <c r="AA21" i="20"/>
  <c r="AB21" i="20" s="1"/>
  <c r="AA23" i="20"/>
  <c r="AB23" i="20" s="1"/>
  <c r="AA4" i="20"/>
  <c r="AB4" i="20" s="1"/>
  <c r="AA12" i="20"/>
  <c r="AB12" i="20" s="1"/>
  <c r="AA20" i="20"/>
  <c r="AB20" i="20" s="1"/>
  <c r="AA31" i="20"/>
  <c r="AB31" i="20" s="1"/>
  <c r="AA33" i="20"/>
  <c r="AB33" i="20" s="1"/>
  <c r="AA35" i="20"/>
  <c r="AB35" i="20" s="1"/>
  <c r="AA37" i="20"/>
  <c r="AB37" i="20" s="1"/>
  <c r="AA39" i="20"/>
  <c r="AB39" i="20" s="1"/>
  <c r="AA41" i="20"/>
  <c r="AB41" i="20" s="1"/>
  <c r="AA6" i="20"/>
  <c r="AB6" i="20" s="1"/>
  <c r="AA14" i="20"/>
  <c r="AB14" i="20" s="1"/>
  <c r="AA22" i="20"/>
  <c r="AB22" i="20" s="1"/>
  <c r="AA29" i="20"/>
  <c r="AB29" i="20" s="1"/>
  <c r="AA8" i="20"/>
  <c r="AB8" i="20" s="1"/>
  <c r="AA16" i="20"/>
  <c r="AB16" i="20" s="1"/>
  <c r="AA24" i="20"/>
  <c r="AB24" i="20" s="1"/>
  <c r="AA26" i="20"/>
  <c r="AB26" i="20" s="1"/>
  <c r="AA28" i="20"/>
  <c r="AB28" i="20" s="1"/>
  <c r="AA30" i="20"/>
  <c r="AB30" i="20" s="1"/>
  <c r="AA32" i="20"/>
  <c r="AB32" i="20" s="1"/>
  <c r="AA34" i="20"/>
  <c r="AB34" i="20" s="1"/>
  <c r="AA36" i="20"/>
  <c r="AB36" i="20" s="1"/>
  <c r="AA38" i="20"/>
  <c r="AB38" i="20" s="1"/>
  <c r="AA40" i="20"/>
  <c r="AB40" i="20" s="1"/>
  <c r="AA10" i="20"/>
  <c r="AB10" i="20" s="1"/>
  <c r="AA44" i="20"/>
  <c r="AB44" i="20" s="1"/>
  <c r="AA46" i="20"/>
  <c r="AB46" i="20" s="1"/>
  <c r="AA48" i="20"/>
  <c r="AB48" i="20" s="1"/>
  <c r="AA50" i="20"/>
  <c r="AB50" i="20" s="1"/>
  <c r="AA52" i="20"/>
  <c r="AB52" i="20" s="1"/>
  <c r="AA54" i="20"/>
  <c r="AB54" i="20" s="1"/>
  <c r="AA56" i="20"/>
  <c r="AB56" i="20" s="1"/>
  <c r="AA58" i="20"/>
  <c r="AB58" i="20" s="1"/>
  <c r="AA18" i="20"/>
  <c r="AB18" i="20" s="1"/>
  <c r="AA42" i="20"/>
  <c r="AB42" i="20" s="1"/>
  <c r="AA43" i="20"/>
  <c r="AB43" i="20" s="1"/>
  <c r="AA45" i="20"/>
  <c r="AB45" i="20" s="1"/>
  <c r="AA47" i="20"/>
  <c r="AB47" i="20" s="1"/>
  <c r="AA49" i="20"/>
  <c r="AB49" i="20" s="1"/>
  <c r="AA51" i="20"/>
  <c r="AB51" i="20" s="1"/>
  <c r="AA59" i="20"/>
  <c r="AB59" i="20" s="1"/>
  <c r="AA62" i="20"/>
  <c r="AB62" i="20" s="1"/>
  <c r="AA64" i="20"/>
  <c r="AB64" i="20" s="1"/>
  <c r="AA66" i="20"/>
  <c r="AB66" i="20" s="1"/>
  <c r="AA68" i="20"/>
  <c r="AB68" i="20" s="1"/>
  <c r="AA70" i="20"/>
  <c r="AB70" i="20" s="1"/>
  <c r="AA72" i="20"/>
  <c r="AB72" i="20" s="1"/>
  <c r="AA74" i="20"/>
  <c r="AB74" i="20" s="1"/>
  <c r="AA76" i="20"/>
  <c r="AB76" i="20" s="1"/>
  <c r="AA78" i="20"/>
  <c r="AB78" i="20" s="1"/>
  <c r="AA80" i="20"/>
  <c r="AB80" i="20" s="1"/>
  <c r="AA82" i="20"/>
  <c r="AB82" i="20" s="1"/>
  <c r="AA84" i="20"/>
  <c r="AB84" i="20" s="1"/>
  <c r="AA86" i="20"/>
  <c r="AB86" i="20" s="1"/>
  <c r="AA88" i="20"/>
  <c r="AB88" i="20" s="1"/>
  <c r="AA90" i="20"/>
  <c r="AB90" i="20" s="1"/>
  <c r="AA92" i="20"/>
  <c r="AB92" i="20" s="1"/>
  <c r="AA94" i="20"/>
  <c r="AB94" i="20" s="1"/>
  <c r="AA96" i="20"/>
  <c r="AB96" i="20" s="1"/>
  <c r="AA98" i="20"/>
  <c r="AB98" i="20" s="1"/>
  <c r="AA100" i="20"/>
  <c r="AB100" i="20" s="1"/>
  <c r="AA102" i="20"/>
  <c r="AB102" i="20" s="1"/>
  <c r="AA53" i="20"/>
  <c r="AB53" i="20" s="1"/>
  <c r="AA60" i="20"/>
  <c r="AB60" i="20" s="1"/>
  <c r="AA55" i="20"/>
  <c r="AB55" i="20" s="1"/>
  <c r="AA65" i="20"/>
  <c r="AB65" i="20" s="1"/>
  <c r="AA67" i="20"/>
  <c r="AB67" i="20" s="1"/>
  <c r="AA69" i="20"/>
  <c r="AB69" i="20" s="1"/>
  <c r="AA71" i="20"/>
  <c r="AB71" i="20" s="1"/>
  <c r="AA73" i="20"/>
  <c r="AB73" i="20" s="1"/>
  <c r="AA75" i="20"/>
  <c r="AB75" i="20" s="1"/>
  <c r="AA77" i="20"/>
  <c r="AB77" i="20" s="1"/>
  <c r="AA79" i="20"/>
  <c r="AB79" i="20" s="1"/>
  <c r="AA81" i="20"/>
  <c r="AB81" i="20" s="1"/>
  <c r="AA83" i="20"/>
  <c r="AB83" i="20" s="1"/>
  <c r="AA85" i="20"/>
  <c r="AB85" i="20" s="1"/>
  <c r="AA87" i="20"/>
  <c r="AB87" i="20" s="1"/>
  <c r="AA89" i="20"/>
  <c r="AB89" i="20" s="1"/>
  <c r="AA91" i="20"/>
  <c r="AB91" i="20" s="1"/>
  <c r="AA93" i="20"/>
  <c r="AB93" i="20" s="1"/>
  <c r="AA95" i="20"/>
  <c r="AB95" i="20" s="1"/>
  <c r="AA97" i="20"/>
  <c r="AB97" i="20" s="1"/>
  <c r="AA99" i="20"/>
  <c r="AB99" i="20" s="1"/>
  <c r="AA57" i="20"/>
  <c r="AB57" i="20" s="1"/>
  <c r="AA61" i="20"/>
  <c r="AB61" i="20" s="1"/>
  <c r="AA63" i="20"/>
  <c r="AB63" i="20" s="1"/>
  <c r="AA101" i="20"/>
  <c r="AB101" i="20" s="1"/>
  <c r="AA103" i="20"/>
  <c r="AB103" i="20" s="1"/>
  <c r="AA105" i="20"/>
  <c r="AB105" i="20" s="1"/>
  <c r="AA107" i="20"/>
  <c r="AB107" i="20" s="1"/>
  <c r="AA109" i="20"/>
  <c r="AB109" i="20" s="1"/>
  <c r="AA111" i="20"/>
  <c r="AB111" i="20" s="1"/>
  <c r="AA113" i="20"/>
  <c r="AB113" i="20" s="1"/>
  <c r="AA115" i="20"/>
  <c r="AB115" i="20" s="1"/>
  <c r="AA117" i="20"/>
  <c r="AB117" i="20" s="1"/>
  <c r="AA119" i="20"/>
  <c r="AB119" i="20" s="1"/>
  <c r="AA121" i="20"/>
  <c r="AB121" i="20" s="1"/>
  <c r="AA123" i="20"/>
  <c r="AA104" i="20"/>
  <c r="AB104" i="20" s="1"/>
  <c r="AA106" i="20"/>
  <c r="AB106" i="20" s="1"/>
  <c r="AA108" i="20"/>
  <c r="AB108" i="20" s="1"/>
  <c r="AA110" i="20"/>
  <c r="AB110" i="20" s="1"/>
  <c r="AA112" i="20"/>
  <c r="AB112" i="20" s="1"/>
  <c r="AA114" i="20"/>
  <c r="AB114" i="20" s="1"/>
  <c r="AA116" i="20"/>
  <c r="AB116" i="20" s="1"/>
  <c r="AA118" i="20"/>
  <c r="AB118" i="20" s="1"/>
  <c r="AA120" i="20"/>
  <c r="AB120" i="20" s="1"/>
  <c r="AA122" i="20"/>
  <c r="AB122" i="20" s="1"/>
  <c r="W4" i="20"/>
  <c r="X4" i="20" s="1"/>
  <c r="W6" i="20"/>
  <c r="X6" i="20" s="1"/>
  <c r="W8" i="20"/>
  <c r="X8" i="20" s="1"/>
  <c r="W10" i="20"/>
  <c r="X10" i="20" s="1"/>
  <c r="W12" i="20"/>
  <c r="X12" i="20" s="1"/>
  <c r="W14" i="20"/>
  <c r="X14" i="20" s="1"/>
  <c r="W16" i="20"/>
  <c r="X16" i="20" s="1"/>
  <c r="W18" i="20"/>
  <c r="X18" i="20" s="1"/>
  <c r="W20" i="20"/>
  <c r="X20" i="20" s="1"/>
  <c r="W22" i="20"/>
  <c r="X22" i="20" s="1"/>
  <c r="W24" i="20"/>
  <c r="X24" i="20" s="1"/>
  <c r="W26" i="20"/>
  <c r="X26" i="20" s="1"/>
  <c r="W28" i="20"/>
  <c r="X28" i="20" s="1"/>
  <c r="W7" i="20"/>
  <c r="X7" i="20" s="1"/>
  <c r="W15" i="20"/>
  <c r="X15" i="20" s="1"/>
  <c r="W23" i="20"/>
  <c r="X23" i="20" s="1"/>
  <c r="W9" i="20"/>
  <c r="X9" i="20" s="1"/>
  <c r="W17" i="20"/>
  <c r="X17" i="20" s="1"/>
  <c r="W31" i="20"/>
  <c r="X31" i="20" s="1"/>
  <c r="W33" i="20"/>
  <c r="X33" i="20" s="1"/>
  <c r="W35" i="20"/>
  <c r="X35" i="20" s="1"/>
  <c r="W37" i="20"/>
  <c r="X37" i="20" s="1"/>
  <c r="W11" i="20"/>
  <c r="X11" i="20" s="1"/>
  <c r="W19" i="20"/>
  <c r="X19" i="20" s="1"/>
  <c r="W25" i="20"/>
  <c r="X25" i="20" s="1"/>
  <c r="W27" i="20"/>
  <c r="X27" i="20" s="1"/>
  <c r="W21" i="20"/>
  <c r="X21" i="20" s="1"/>
  <c r="W43" i="20"/>
  <c r="X43" i="20" s="1"/>
  <c r="W45" i="20"/>
  <c r="X45" i="20" s="1"/>
  <c r="W47" i="20"/>
  <c r="X47" i="20" s="1"/>
  <c r="W49" i="20"/>
  <c r="X49" i="20" s="1"/>
  <c r="W51" i="20"/>
  <c r="X51" i="20" s="1"/>
  <c r="W53" i="20"/>
  <c r="X53" i="20" s="1"/>
  <c r="W55" i="20"/>
  <c r="X55" i="20" s="1"/>
  <c r="W57" i="20"/>
  <c r="X57" i="20" s="1"/>
  <c r="W59" i="20"/>
  <c r="X59" i="20" s="1"/>
  <c r="W61" i="20"/>
  <c r="X61" i="20" s="1"/>
  <c r="W63" i="20"/>
  <c r="X63" i="20" s="1"/>
  <c r="W29" i="20"/>
  <c r="X29" i="20" s="1"/>
  <c r="W39" i="20"/>
  <c r="X39" i="20" s="1"/>
  <c r="W42" i="20"/>
  <c r="X42" i="20" s="1"/>
  <c r="W44" i="20"/>
  <c r="X44" i="20" s="1"/>
  <c r="W46" i="20"/>
  <c r="X46" i="20" s="1"/>
  <c r="W48" i="20"/>
  <c r="X48" i="20" s="1"/>
  <c r="W50" i="20"/>
  <c r="X50" i="20" s="1"/>
  <c r="W52" i="20"/>
  <c r="X52" i="20" s="1"/>
  <c r="W54" i="20"/>
  <c r="X54" i="20" s="1"/>
  <c r="W56" i="20"/>
  <c r="X56" i="20" s="1"/>
  <c r="W58" i="20"/>
  <c r="X58" i="20" s="1"/>
  <c r="W60" i="20"/>
  <c r="X60" i="20" s="1"/>
  <c r="W5" i="20"/>
  <c r="X5" i="20" s="1"/>
  <c r="W13" i="20"/>
  <c r="X13" i="20" s="1"/>
  <c r="W30" i="20"/>
  <c r="X30" i="20" s="1"/>
  <c r="W32" i="20"/>
  <c r="X32" i="20" s="1"/>
  <c r="W34" i="20"/>
  <c r="X34" i="20" s="1"/>
  <c r="W36" i="20"/>
  <c r="X36" i="20" s="1"/>
  <c r="W38" i="20"/>
  <c r="X38" i="20" s="1"/>
  <c r="W40" i="20"/>
  <c r="X40" i="20" s="1"/>
  <c r="W41" i="20"/>
  <c r="X41" i="20" s="1"/>
  <c r="W66" i="20"/>
  <c r="X66" i="20" s="1"/>
  <c r="W68" i="20"/>
  <c r="X68" i="20" s="1"/>
  <c r="W70" i="20"/>
  <c r="X70" i="20" s="1"/>
  <c r="W72" i="20"/>
  <c r="X72" i="20" s="1"/>
  <c r="W74" i="20"/>
  <c r="X74" i="20" s="1"/>
  <c r="W76" i="20"/>
  <c r="X76" i="20" s="1"/>
  <c r="W78" i="20"/>
  <c r="X78" i="20" s="1"/>
  <c r="W80" i="20"/>
  <c r="X80" i="20" s="1"/>
  <c r="W82" i="20"/>
  <c r="X82" i="20" s="1"/>
  <c r="W84" i="20"/>
  <c r="X84" i="20" s="1"/>
  <c r="W86" i="20"/>
  <c r="X86" i="20" s="1"/>
  <c r="W88" i="20"/>
  <c r="X88" i="20" s="1"/>
  <c r="W62" i="20"/>
  <c r="X62" i="20" s="1"/>
  <c r="W64" i="20"/>
  <c r="X64" i="20" s="1"/>
  <c r="W65" i="20"/>
  <c r="X65" i="20" s="1"/>
  <c r="W67" i="20"/>
  <c r="X67" i="20" s="1"/>
  <c r="W69" i="20"/>
  <c r="X69" i="20" s="1"/>
  <c r="W71" i="20"/>
  <c r="X71" i="20" s="1"/>
  <c r="W73" i="20"/>
  <c r="X73" i="20" s="1"/>
  <c r="W75" i="20"/>
  <c r="X75" i="20" s="1"/>
  <c r="W77" i="20"/>
  <c r="X77" i="20" s="1"/>
  <c r="W79" i="20"/>
  <c r="X79" i="20" s="1"/>
  <c r="W81" i="20"/>
  <c r="X81" i="20" s="1"/>
  <c r="W83" i="20"/>
  <c r="X83" i="20" s="1"/>
  <c r="W85" i="20"/>
  <c r="X85" i="20" s="1"/>
  <c r="W87" i="20"/>
  <c r="X87" i="20" s="1"/>
  <c r="W89" i="20"/>
  <c r="X89" i="20" s="1"/>
  <c r="W91" i="20"/>
  <c r="X91" i="20" s="1"/>
  <c r="W93" i="20"/>
  <c r="X93" i="20" s="1"/>
  <c r="W95" i="20"/>
  <c r="X95" i="20" s="1"/>
  <c r="W90" i="20"/>
  <c r="X90" i="20" s="1"/>
  <c r="W92" i="20"/>
  <c r="X92" i="20" s="1"/>
  <c r="W94" i="20"/>
  <c r="X94" i="20" s="1"/>
  <c r="W96" i="20"/>
  <c r="X96" i="20" s="1"/>
  <c r="W98" i="20"/>
  <c r="X98" i="20" s="1"/>
  <c r="W100" i="20"/>
  <c r="X100" i="20" s="1"/>
  <c r="W102" i="20"/>
  <c r="X102" i="20" s="1"/>
  <c r="W105" i="20"/>
  <c r="X105" i="20" s="1"/>
  <c r="W107" i="20"/>
  <c r="X107" i="20" s="1"/>
  <c r="W109" i="20"/>
  <c r="X109" i="20" s="1"/>
  <c r="W111" i="20"/>
  <c r="X111" i="20" s="1"/>
  <c r="W113" i="20"/>
  <c r="X113" i="20" s="1"/>
  <c r="W115" i="20"/>
  <c r="X115" i="20" s="1"/>
  <c r="W117" i="20"/>
  <c r="X117" i="20" s="1"/>
  <c r="W119" i="20"/>
  <c r="X119" i="20" s="1"/>
  <c r="W121" i="20"/>
  <c r="X121" i="20" s="1"/>
  <c r="W123" i="20"/>
  <c r="W97" i="20"/>
  <c r="X97" i="20" s="1"/>
  <c r="W99" i="20"/>
  <c r="X99" i="20" s="1"/>
  <c r="W101" i="20"/>
  <c r="X101" i="20" s="1"/>
  <c r="W103" i="20"/>
  <c r="X103" i="20" s="1"/>
  <c r="W104" i="20"/>
  <c r="X104" i="20" s="1"/>
  <c r="W106" i="20"/>
  <c r="X106" i="20" s="1"/>
  <c r="W108" i="20"/>
  <c r="X108" i="20" s="1"/>
  <c r="W110" i="20"/>
  <c r="X110" i="20" s="1"/>
  <c r="W112" i="20"/>
  <c r="X112" i="20" s="1"/>
  <c r="W114" i="20"/>
  <c r="X114" i="20" s="1"/>
  <c r="W116" i="20"/>
  <c r="X116" i="20" s="1"/>
  <c r="W118" i="20"/>
  <c r="X118" i="20" s="1"/>
  <c r="W120" i="20"/>
  <c r="X120" i="20" s="1"/>
  <c r="W122" i="20"/>
  <c r="X122" i="20" s="1"/>
  <c r="U4" i="18"/>
  <c r="V4" i="18" s="1"/>
  <c r="U5" i="18"/>
  <c r="V5" i="18" s="1"/>
  <c r="U6" i="18"/>
  <c r="V6" i="18" s="1"/>
  <c r="U7" i="18"/>
  <c r="V7" i="18" s="1"/>
  <c r="U8" i="18"/>
  <c r="V8" i="18" s="1"/>
  <c r="U9" i="18"/>
  <c r="V9" i="18" s="1"/>
  <c r="U10" i="18"/>
  <c r="V10" i="18" s="1"/>
  <c r="U11" i="18"/>
  <c r="V11" i="18" s="1"/>
  <c r="U12" i="18"/>
  <c r="V12" i="18" s="1"/>
  <c r="U13" i="18"/>
  <c r="V13" i="18" s="1"/>
  <c r="U14" i="18"/>
  <c r="V14" i="18" s="1"/>
  <c r="U15" i="18"/>
  <c r="V15" i="18" s="1"/>
  <c r="U16" i="18"/>
  <c r="V16" i="18" s="1"/>
  <c r="U17" i="18"/>
  <c r="V17" i="18" s="1"/>
  <c r="U18" i="18"/>
  <c r="V18" i="18" s="1"/>
  <c r="U19" i="18"/>
  <c r="V19" i="18" s="1"/>
  <c r="U20" i="18"/>
  <c r="V20" i="18" s="1"/>
  <c r="U21" i="18"/>
  <c r="V21" i="18" s="1"/>
  <c r="U22" i="18"/>
  <c r="V22" i="18" s="1"/>
  <c r="U23" i="18"/>
  <c r="V23" i="18" s="1"/>
  <c r="U24" i="18"/>
  <c r="V24" i="18" s="1"/>
  <c r="U25" i="18"/>
  <c r="V25" i="18" s="1"/>
  <c r="U26" i="18"/>
  <c r="V26" i="18" s="1"/>
  <c r="U27" i="18"/>
  <c r="V27" i="18" s="1"/>
  <c r="U28" i="18"/>
  <c r="V28" i="18" s="1"/>
  <c r="U29" i="18"/>
  <c r="V29" i="18" s="1"/>
  <c r="U30" i="18"/>
  <c r="V30" i="18" s="1"/>
  <c r="U31" i="18"/>
  <c r="V31" i="18" s="1"/>
  <c r="U32" i="18"/>
  <c r="V32" i="18" s="1"/>
  <c r="U33" i="18"/>
  <c r="V33" i="18" s="1"/>
  <c r="U34" i="18"/>
  <c r="V34" i="18" s="1"/>
  <c r="U35" i="18"/>
  <c r="V35" i="18" s="1"/>
  <c r="U36" i="18"/>
  <c r="V36" i="18" s="1"/>
  <c r="U37" i="18"/>
  <c r="V37" i="18" s="1"/>
  <c r="U38" i="18"/>
  <c r="V38" i="18" s="1"/>
  <c r="U39" i="18"/>
  <c r="V39" i="18" s="1"/>
  <c r="U40" i="18"/>
  <c r="V40" i="18" s="1"/>
  <c r="U41" i="18"/>
  <c r="V41" i="18" s="1"/>
  <c r="U42" i="18"/>
  <c r="V42" i="18" s="1"/>
  <c r="U43" i="18"/>
  <c r="V43" i="18" s="1"/>
  <c r="U44" i="18"/>
  <c r="V44" i="18" s="1"/>
  <c r="U45" i="18"/>
  <c r="V45" i="18" s="1"/>
  <c r="U46" i="18"/>
  <c r="V46" i="18" s="1"/>
  <c r="U47" i="18"/>
  <c r="V47" i="18" s="1"/>
  <c r="U48" i="18"/>
  <c r="V48" i="18" s="1"/>
  <c r="U49" i="18"/>
  <c r="V49" i="18" s="1"/>
  <c r="U50" i="18"/>
  <c r="V50" i="18" s="1"/>
  <c r="U51" i="18"/>
  <c r="V51" i="18" s="1"/>
  <c r="U52" i="18"/>
  <c r="V52" i="18" s="1"/>
  <c r="U53" i="18"/>
  <c r="V53" i="18" s="1"/>
  <c r="U54" i="18"/>
  <c r="V54" i="18" s="1"/>
  <c r="U55" i="18"/>
  <c r="V55" i="18" s="1"/>
  <c r="U56" i="18"/>
  <c r="V56" i="18" s="1"/>
  <c r="U57" i="18"/>
  <c r="V57" i="18" s="1"/>
  <c r="U58" i="18"/>
  <c r="V58" i="18" s="1"/>
  <c r="U59" i="18"/>
  <c r="V59" i="18" s="1"/>
  <c r="U60" i="18"/>
  <c r="V60" i="18" s="1"/>
  <c r="U61" i="18"/>
  <c r="V61" i="18" s="1"/>
  <c r="U62" i="18"/>
  <c r="V62" i="18" s="1"/>
  <c r="U63" i="18"/>
  <c r="V63" i="18" s="1"/>
  <c r="U64" i="18"/>
  <c r="V64" i="18" s="1"/>
  <c r="U65" i="18"/>
  <c r="V65" i="18" s="1"/>
  <c r="U66" i="18"/>
  <c r="V66" i="18" s="1"/>
  <c r="U67" i="18"/>
  <c r="V67" i="18" s="1"/>
  <c r="U68" i="18"/>
  <c r="V68" i="18" s="1"/>
  <c r="U69" i="18"/>
  <c r="V69" i="18" s="1"/>
  <c r="U70" i="18"/>
  <c r="V70" i="18" s="1"/>
  <c r="U71" i="18"/>
  <c r="V71" i="18" s="1"/>
  <c r="U72" i="18"/>
  <c r="V72" i="18" s="1"/>
  <c r="U73" i="18"/>
  <c r="V73" i="18" s="1"/>
  <c r="U74" i="18"/>
  <c r="V74" i="18" s="1"/>
  <c r="U75" i="18"/>
  <c r="V75" i="18" s="1"/>
  <c r="U76" i="18"/>
  <c r="V76" i="18" s="1"/>
  <c r="U77" i="18"/>
  <c r="V77" i="18" s="1"/>
  <c r="U78" i="18"/>
  <c r="V78" i="18" s="1"/>
  <c r="U79" i="18"/>
  <c r="V79" i="18" s="1"/>
  <c r="U80" i="18"/>
  <c r="V80" i="18" s="1"/>
  <c r="U81" i="18"/>
  <c r="V81" i="18" s="1"/>
  <c r="U82" i="18"/>
  <c r="V82" i="18" s="1"/>
  <c r="U83" i="18"/>
  <c r="V83" i="18" s="1"/>
  <c r="U84" i="18"/>
  <c r="V84" i="18" s="1"/>
  <c r="U85" i="18"/>
  <c r="V85" i="18" s="1"/>
  <c r="U86" i="18"/>
  <c r="V86" i="18" s="1"/>
  <c r="U87" i="18"/>
  <c r="V87" i="18" s="1"/>
  <c r="U88" i="18"/>
  <c r="V88" i="18" s="1"/>
  <c r="U89" i="18"/>
  <c r="V89" i="18" s="1"/>
  <c r="U90" i="18"/>
  <c r="V90" i="18" s="1"/>
  <c r="U91" i="18"/>
  <c r="V91" i="18" s="1"/>
  <c r="U92" i="18"/>
  <c r="V92" i="18" s="1"/>
  <c r="U93" i="18"/>
  <c r="V93" i="18" s="1"/>
  <c r="U94" i="18"/>
  <c r="V94" i="18" s="1"/>
  <c r="U95" i="18"/>
  <c r="V95" i="18" s="1"/>
  <c r="U96" i="18"/>
  <c r="V96" i="18" s="1"/>
  <c r="U97" i="18"/>
  <c r="V97" i="18" s="1"/>
  <c r="U98" i="18"/>
  <c r="V98" i="18" s="1"/>
  <c r="U99" i="18"/>
  <c r="V99" i="18" s="1"/>
  <c r="U100" i="18"/>
  <c r="V100" i="18" s="1"/>
  <c r="U101" i="18"/>
  <c r="V101" i="18" s="1"/>
  <c r="U102" i="18"/>
  <c r="V102" i="18" s="1"/>
  <c r="U103" i="18"/>
  <c r="V103" i="18" s="1"/>
  <c r="U104" i="18"/>
  <c r="V104" i="18" s="1"/>
  <c r="U105" i="18"/>
  <c r="V105" i="18" s="1"/>
  <c r="U106" i="18"/>
  <c r="V106" i="18" s="1"/>
  <c r="U107" i="18"/>
  <c r="V107" i="18" s="1"/>
  <c r="U108" i="18"/>
  <c r="V108" i="18" s="1"/>
  <c r="U109" i="18"/>
  <c r="V109" i="18" s="1"/>
  <c r="U110" i="18"/>
  <c r="V110" i="18" s="1"/>
  <c r="U111" i="18"/>
  <c r="V111" i="18" s="1"/>
  <c r="U115" i="18"/>
  <c r="V115" i="18" s="1"/>
  <c r="U119" i="18"/>
  <c r="V119" i="18" s="1"/>
  <c r="U112" i="18"/>
  <c r="V112" i="18" s="1"/>
  <c r="U114" i="18"/>
  <c r="V114" i="18" s="1"/>
  <c r="U121" i="18"/>
  <c r="V121" i="18" s="1"/>
  <c r="U116" i="18"/>
  <c r="V116" i="18" s="1"/>
  <c r="U118" i="18"/>
  <c r="V118" i="18" s="1"/>
  <c r="U113" i="18"/>
  <c r="V113" i="18" s="1"/>
  <c r="U120" i="18"/>
  <c r="V120" i="18" s="1"/>
  <c r="U122" i="18"/>
  <c r="V122" i="18" s="1"/>
  <c r="U123" i="18"/>
  <c r="U117" i="18"/>
  <c r="V117" i="18" s="1"/>
  <c r="J103" i="16"/>
  <c r="L103" i="16" s="1"/>
  <c r="J8" i="16"/>
  <c r="L8" i="16" s="1"/>
  <c r="J38" i="16"/>
  <c r="L38" i="16" s="1"/>
  <c r="J70" i="16"/>
  <c r="L70" i="16" s="1"/>
  <c r="J172" i="16"/>
  <c r="J236" i="16"/>
  <c r="J86" i="16"/>
  <c r="L86" i="16" s="1"/>
  <c r="J118" i="16"/>
  <c r="L118" i="16" s="1"/>
  <c r="J153" i="16"/>
  <c r="J221" i="16"/>
  <c r="J131" i="16"/>
  <c r="J135" i="16"/>
  <c r="J99" i="16"/>
  <c r="L99" i="16" s="1"/>
  <c r="J60" i="16"/>
  <c r="L60" i="16" s="1"/>
  <c r="J184" i="16"/>
  <c r="J169" i="16"/>
  <c r="J155" i="16"/>
  <c r="J52" i="16"/>
  <c r="L52" i="16" s="1"/>
  <c r="J93" i="16"/>
  <c r="L93" i="16" s="1"/>
  <c r="J185" i="16"/>
  <c r="J219" i="16"/>
  <c r="J87" i="16"/>
  <c r="L87" i="16" s="1"/>
  <c r="J10" i="16"/>
  <c r="L10" i="16" s="1"/>
  <c r="J42" i="16"/>
  <c r="L42" i="16" s="1"/>
  <c r="J74" i="16"/>
  <c r="L74" i="16" s="1"/>
  <c r="J180" i="16"/>
  <c r="J30" i="16"/>
  <c r="L30" i="16" s="1"/>
  <c r="J62" i="16"/>
  <c r="L62" i="16" s="1"/>
  <c r="J156" i="16"/>
  <c r="J220" i="16"/>
  <c r="J110" i="16"/>
  <c r="L110" i="16" s="1"/>
  <c r="J133" i="16"/>
  <c r="J205" i="16"/>
  <c r="J227" i="16"/>
  <c r="J231" i="16"/>
  <c r="J44" i="16"/>
  <c r="L44" i="16" s="1"/>
  <c r="J168" i="16"/>
  <c r="J232" i="16"/>
  <c r="J129" i="16"/>
  <c r="J233" i="16"/>
  <c r="J36" i="16"/>
  <c r="L36" i="16" s="1"/>
  <c r="J149" i="16"/>
  <c r="J187" i="16"/>
  <c r="J223" i="16"/>
  <c r="J6" i="16"/>
  <c r="L6" i="16" s="1"/>
  <c r="J34" i="16"/>
  <c r="L34" i="16" s="1"/>
  <c r="J66" i="16"/>
  <c r="L66" i="16" s="1"/>
  <c r="J164" i="16"/>
  <c r="J228" i="16"/>
  <c r="J22" i="16"/>
  <c r="L22" i="16" s="1"/>
  <c r="J54" i="16"/>
  <c r="L54" i="16" s="1"/>
  <c r="J140" i="16"/>
  <c r="J204" i="16"/>
  <c r="J102" i="16"/>
  <c r="L102" i="16" s="1"/>
  <c r="J189" i="16"/>
  <c r="J195" i="16"/>
  <c r="J199" i="16"/>
  <c r="J28" i="16"/>
  <c r="L28" i="16" s="1"/>
  <c r="J152" i="16"/>
  <c r="J216" i="16"/>
  <c r="J101" i="16"/>
  <c r="L101" i="16" s="1"/>
  <c r="J217" i="16"/>
  <c r="J20" i="16"/>
  <c r="L20" i="16" s="1"/>
  <c r="J136" i="16"/>
  <c r="J117" i="16"/>
  <c r="L117" i="16" s="1"/>
  <c r="J191" i="16"/>
  <c r="J26" i="16"/>
  <c r="L26" i="16" s="1"/>
  <c r="J58" i="16"/>
  <c r="L58" i="16" s="1"/>
  <c r="J148" i="16"/>
  <c r="J212" i="16"/>
  <c r="J14" i="16"/>
  <c r="L14" i="16" s="1"/>
  <c r="J46" i="16"/>
  <c r="L46" i="16" s="1"/>
  <c r="J78" i="16"/>
  <c r="L78" i="16" s="1"/>
  <c r="J188" i="16"/>
  <c r="J94" i="16"/>
  <c r="L94" i="16" s="1"/>
  <c r="J173" i="16"/>
  <c r="J237" i="16"/>
  <c r="J163" i="16"/>
  <c r="J167" i="16"/>
  <c r="J12" i="16"/>
  <c r="L12" i="16" s="1"/>
  <c r="J76" i="16"/>
  <c r="L76" i="16" s="1"/>
  <c r="J200" i="16"/>
  <c r="J85" i="16"/>
  <c r="L85" i="16" s="1"/>
  <c r="J201" i="16"/>
  <c r="J7" i="16"/>
  <c r="L7" i="16" s="1"/>
  <c r="J68" i="16"/>
  <c r="L68" i="16" s="1"/>
  <c r="J109" i="16"/>
  <c r="L109" i="16" s="1"/>
  <c r="J159" i="16"/>
  <c r="J18" i="16"/>
  <c r="L18" i="16" s="1"/>
  <c r="J50" i="16"/>
  <c r="L50" i="16" s="1"/>
  <c r="J132" i="16"/>
  <c r="J196" i="16"/>
  <c r="J229" i="16"/>
  <c r="J106" i="16"/>
  <c r="L106" i="16" s="1"/>
  <c r="J49" i="16"/>
  <c r="L49" i="16" s="1"/>
  <c r="J79" i="16"/>
  <c r="L79" i="16" s="1"/>
  <c r="J230" i="16"/>
  <c r="J166" i="16"/>
  <c r="J107" i="16"/>
  <c r="L107" i="16" s="1"/>
  <c r="J48" i="16"/>
  <c r="L48" i="16" s="1"/>
  <c r="J77" i="16"/>
  <c r="L77" i="16" s="1"/>
  <c r="J31" i="16"/>
  <c r="L31" i="16" s="1"/>
  <c r="J43" i="16"/>
  <c r="L43" i="16" s="1"/>
  <c r="J25" i="16"/>
  <c r="L25" i="16" s="1"/>
  <c r="J82" i="16"/>
  <c r="L82" i="16" s="1"/>
  <c r="J194" i="16"/>
  <c r="J130" i="16"/>
  <c r="J207" i="16"/>
  <c r="J176" i="16"/>
  <c r="J73" i="16"/>
  <c r="L73" i="16" s="1"/>
  <c r="J27" i="16"/>
  <c r="L27" i="16" s="1"/>
  <c r="J21" i="16"/>
  <c r="L21" i="16" s="1"/>
  <c r="J190" i="16"/>
  <c r="J128" i="16"/>
  <c r="J119" i="16"/>
  <c r="L119" i="16" s="1"/>
  <c r="J88" i="16"/>
  <c r="L88" i="16" s="1"/>
  <c r="J203" i="16"/>
  <c r="J137" i="16"/>
  <c r="J64" i="16"/>
  <c r="L64" i="16" s="1"/>
  <c r="J151" i="16"/>
  <c r="J181" i="16"/>
  <c r="J51" i="16"/>
  <c r="L51" i="16" s="1"/>
  <c r="J53" i="16"/>
  <c r="L53" i="16" s="1"/>
  <c r="J218" i="16"/>
  <c r="J154" i="16"/>
  <c r="J108" i="16"/>
  <c r="L108" i="16" s="1"/>
  <c r="J121" i="16"/>
  <c r="L121" i="16" s="1"/>
  <c r="J171" i="16"/>
  <c r="J24" i="16"/>
  <c r="L24" i="16" s="1"/>
  <c r="J67" i="16"/>
  <c r="L67" i="16" s="1"/>
  <c r="J69" i="16"/>
  <c r="L69" i="16" s="1"/>
  <c r="J234" i="16"/>
  <c r="J116" i="16"/>
  <c r="L116" i="16" s="1"/>
  <c r="J143" i="16"/>
  <c r="J56" i="16"/>
  <c r="L56" i="16" s="1"/>
  <c r="J65" i="16"/>
  <c r="L65" i="16" s="1"/>
  <c r="J19" i="16"/>
  <c r="L19" i="16" s="1"/>
  <c r="J13" i="16"/>
  <c r="L13" i="16" s="1"/>
  <c r="J182" i="16"/>
  <c r="J115" i="16"/>
  <c r="L115" i="16" s="1"/>
  <c r="J124" i="16"/>
  <c r="J80" i="16"/>
  <c r="L80" i="16" s="1"/>
  <c r="J211" i="16"/>
  <c r="J145" i="16"/>
  <c r="J59" i="16"/>
  <c r="L59" i="16" s="1"/>
  <c r="J210" i="16"/>
  <c r="J146" i="16"/>
  <c r="J104" i="16"/>
  <c r="L104" i="16" s="1"/>
  <c r="J91" i="16"/>
  <c r="L91" i="16" s="1"/>
  <c r="J105" i="16"/>
  <c r="L105" i="16" s="1"/>
  <c r="J240" i="16"/>
  <c r="J9" i="16"/>
  <c r="L9" i="16" s="1"/>
  <c r="J179" i="16"/>
  <c r="J55" i="16"/>
  <c r="L55" i="16" s="1"/>
  <c r="J37" i="16"/>
  <c r="L37" i="16" s="1"/>
  <c r="J206" i="16"/>
  <c r="J142" i="16"/>
  <c r="J100" i="16"/>
  <c r="L100" i="16" s="1"/>
  <c r="J175" i="16"/>
  <c r="J209" i="16"/>
  <c r="J160" i="16"/>
  <c r="J114" i="16"/>
  <c r="L114" i="16" s="1"/>
  <c r="J170" i="16"/>
  <c r="J193" i="16"/>
  <c r="J144" i="16"/>
  <c r="J81" i="16"/>
  <c r="L81" i="16" s="1"/>
  <c r="J35" i="16"/>
  <c r="L35" i="16" s="1"/>
  <c r="J47" i="16"/>
  <c r="L47" i="16" s="1"/>
  <c r="J29" i="16"/>
  <c r="L29" i="16" s="1"/>
  <c r="J198" i="16"/>
  <c r="J134" i="16"/>
  <c r="J123" i="16"/>
  <c r="J92" i="16"/>
  <c r="L92" i="16" s="1"/>
  <c r="J139" i="16"/>
  <c r="J113" i="16"/>
  <c r="L113" i="16" s="1"/>
  <c r="J192" i="16"/>
  <c r="J215" i="16"/>
  <c r="J213" i="16"/>
  <c r="J98" i="16"/>
  <c r="L98" i="16" s="1"/>
  <c r="J45" i="16"/>
  <c r="L45" i="16" s="1"/>
  <c r="J75" i="16"/>
  <c r="L75" i="16" s="1"/>
  <c r="J226" i="16"/>
  <c r="J162" i="16"/>
  <c r="J112" i="16"/>
  <c r="L112" i="16" s="1"/>
  <c r="J161" i="16"/>
  <c r="J235" i="16"/>
  <c r="J157" i="16"/>
  <c r="J40" i="16"/>
  <c r="L40" i="16" s="1"/>
  <c r="J183" i="16"/>
  <c r="J197" i="16"/>
  <c r="J90" i="16"/>
  <c r="L90" i="16" s="1"/>
  <c r="J41" i="16"/>
  <c r="L41" i="16" s="1"/>
  <c r="J71" i="16"/>
  <c r="L71" i="16" s="1"/>
  <c r="J222" i="16"/>
  <c r="J158" i="16"/>
  <c r="J141" i="16"/>
  <c r="J224" i="16"/>
  <c r="J23" i="16"/>
  <c r="L23" i="16" s="1"/>
  <c r="J17" i="16"/>
  <c r="L17" i="16" s="1"/>
  <c r="J186" i="16"/>
  <c r="J84" i="16"/>
  <c r="L84" i="16" s="1"/>
  <c r="J122" i="16"/>
  <c r="L122" i="16" s="1"/>
  <c r="J95" i="16"/>
  <c r="L95" i="16" s="1"/>
  <c r="J165" i="16"/>
  <c r="J63" i="16"/>
  <c r="L63" i="16" s="1"/>
  <c r="J214" i="16"/>
  <c r="J150" i="16"/>
  <c r="J239" i="16"/>
  <c r="J177" i="16"/>
  <c r="J16" i="16"/>
  <c r="L16" i="16" s="1"/>
  <c r="J61" i="16"/>
  <c r="L61" i="16" s="1"/>
  <c r="J15" i="16"/>
  <c r="L15" i="16" s="1"/>
  <c r="J178" i="16"/>
  <c r="J120" i="16"/>
  <c r="L120" i="16" s="1"/>
  <c r="J83" i="16"/>
  <c r="L83" i="16" s="1"/>
  <c r="J225" i="16"/>
  <c r="J72" i="16"/>
  <c r="L72" i="16" s="1"/>
  <c r="J126" i="16"/>
  <c r="J57" i="16"/>
  <c r="L57" i="16" s="1"/>
  <c r="J11" i="16"/>
  <c r="L11" i="16" s="1"/>
  <c r="J238" i="16"/>
  <c r="J174" i="16"/>
  <c r="J111" i="16"/>
  <c r="L111" i="16" s="1"/>
  <c r="J97" i="16"/>
  <c r="L97" i="16" s="1"/>
  <c r="J4" i="16"/>
  <c r="L4" i="16" s="1"/>
  <c r="J32" i="16"/>
  <c r="L32" i="16" s="1"/>
  <c r="J147" i="16"/>
  <c r="J5" i="16"/>
  <c r="L5" i="16" s="1"/>
  <c r="J39" i="16"/>
  <c r="L39" i="16" s="1"/>
  <c r="J125" i="16"/>
  <c r="J33" i="16"/>
  <c r="L33" i="16" s="1"/>
  <c r="J202" i="16"/>
  <c r="J138" i="16"/>
  <c r="J127" i="16"/>
  <c r="J96" i="16"/>
  <c r="L96" i="16" s="1"/>
  <c r="J89" i="16"/>
  <c r="L89" i="16" s="1"/>
  <c r="J208" i="16"/>
  <c r="N100" i="16" l="1"/>
  <c r="M100" i="16"/>
  <c r="M67" i="16"/>
  <c r="N67" i="16"/>
  <c r="M106" i="16"/>
  <c r="N106" i="16"/>
  <c r="N28" i="16"/>
  <c r="M28" i="16"/>
  <c r="N34" i="16"/>
  <c r="M34" i="16"/>
  <c r="N60" i="16"/>
  <c r="M60" i="16"/>
  <c r="M8" i="16"/>
  <c r="N8" i="16"/>
  <c r="AB123" i="20"/>
  <c r="AB124" i="20" s="1"/>
  <c r="AA126" i="20"/>
  <c r="M4" i="16"/>
  <c r="N4" i="16"/>
  <c r="M123" i="16"/>
  <c r="N72" i="16"/>
  <c r="M72" i="16"/>
  <c r="M63" i="16"/>
  <c r="N63" i="16"/>
  <c r="N84" i="16"/>
  <c r="M84" i="16"/>
  <c r="M71" i="16"/>
  <c r="N71" i="16"/>
  <c r="M75" i="16"/>
  <c r="N75" i="16"/>
  <c r="N92" i="16"/>
  <c r="M92" i="16"/>
  <c r="M29" i="16"/>
  <c r="N29" i="16"/>
  <c r="M91" i="16"/>
  <c r="N91" i="16"/>
  <c r="M59" i="16"/>
  <c r="N59" i="16"/>
  <c r="M19" i="16"/>
  <c r="N19" i="16"/>
  <c r="N116" i="16"/>
  <c r="M116" i="16"/>
  <c r="N24" i="16"/>
  <c r="M24" i="16"/>
  <c r="N82" i="16"/>
  <c r="M82" i="16"/>
  <c r="M77" i="16"/>
  <c r="N77" i="16"/>
  <c r="N18" i="16"/>
  <c r="M18" i="16"/>
  <c r="M7" i="16"/>
  <c r="N7" i="16"/>
  <c r="N76" i="16"/>
  <c r="M76" i="16"/>
  <c r="N78" i="16"/>
  <c r="M78" i="16"/>
  <c r="M117" i="16"/>
  <c r="N117" i="16"/>
  <c r="M101" i="16"/>
  <c r="N101" i="16"/>
  <c r="M6" i="16"/>
  <c r="N6" i="16"/>
  <c r="N36" i="16"/>
  <c r="M36" i="16"/>
  <c r="N74" i="16"/>
  <c r="M74" i="16"/>
  <c r="M99" i="16"/>
  <c r="N99" i="16"/>
  <c r="M103" i="16"/>
  <c r="N103" i="16"/>
  <c r="N16" i="16"/>
  <c r="M16" i="16"/>
  <c r="M23" i="16"/>
  <c r="N23" i="16"/>
  <c r="M81" i="16"/>
  <c r="N81" i="16"/>
  <c r="M55" i="16"/>
  <c r="N55" i="16"/>
  <c r="M13" i="16"/>
  <c r="N13" i="16"/>
  <c r="N108" i="16"/>
  <c r="M108" i="16"/>
  <c r="M73" i="16"/>
  <c r="N73" i="16"/>
  <c r="N68" i="16"/>
  <c r="M68" i="16"/>
  <c r="N22" i="16"/>
  <c r="M22" i="16"/>
  <c r="M87" i="16"/>
  <c r="N87" i="16"/>
  <c r="M39" i="16"/>
  <c r="N39" i="16"/>
  <c r="M97" i="16"/>
  <c r="N97" i="16"/>
  <c r="M15" i="16"/>
  <c r="N15" i="16"/>
  <c r="M41" i="16"/>
  <c r="N41" i="16"/>
  <c r="N40" i="16"/>
  <c r="M40" i="16"/>
  <c r="N112" i="16"/>
  <c r="M112" i="16"/>
  <c r="M45" i="16"/>
  <c r="N45" i="16"/>
  <c r="M47" i="16"/>
  <c r="N47" i="16"/>
  <c r="M9" i="16"/>
  <c r="N9" i="16"/>
  <c r="N104" i="16"/>
  <c r="M104" i="16"/>
  <c r="M115" i="16"/>
  <c r="N115" i="16"/>
  <c r="M65" i="16"/>
  <c r="N65" i="16"/>
  <c r="N88" i="16"/>
  <c r="M88" i="16"/>
  <c r="M21" i="16"/>
  <c r="N21" i="16"/>
  <c r="M25" i="16"/>
  <c r="N25" i="16"/>
  <c r="N48" i="16"/>
  <c r="M48" i="16"/>
  <c r="M79" i="16"/>
  <c r="N79" i="16"/>
  <c r="N12" i="16"/>
  <c r="M12" i="16"/>
  <c r="N46" i="16"/>
  <c r="M46" i="16"/>
  <c r="N58" i="16"/>
  <c r="M58" i="16"/>
  <c r="N44" i="16"/>
  <c r="M44" i="16"/>
  <c r="N62" i="16"/>
  <c r="M62" i="16"/>
  <c r="N42" i="16"/>
  <c r="M42" i="16"/>
  <c r="M118" i="16"/>
  <c r="N118" i="16"/>
  <c r="N70" i="16"/>
  <c r="M70" i="16"/>
  <c r="Z123" i="18"/>
  <c r="Y126" i="18"/>
  <c r="N32" i="16"/>
  <c r="M32" i="16"/>
  <c r="N120" i="16"/>
  <c r="M120" i="16"/>
  <c r="M122" i="16"/>
  <c r="N122" i="16"/>
  <c r="M114" i="16"/>
  <c r="N114" i="16"/>
  <c r="M105" i="16"/>
  <c r="N105" i="16"/>
  <c r="N80" i="16"/>
  <c r="M80" i="16"/>
  <c r="M51" i="16"/>
  <c r="N51" i="16"/>
  <c r="M31" i="16"/>
  <c r="N31" i="16"/>
  <c r="N50" i="16"/>
  <c r="M50" i="16"/>
  <c r="M102" i="16"/>
  <c r="N102" i="16"/>
  <c r="N52" i="16"/>
  <c r="M52" i="16"/>
  <c r="X123" i="20"/>
  <c r="X124" i="20" s="1"/>
  <c r="W126" i="20"/>
  <c r="M89" i="16"/>
  <c r="N89" i="16"/>
  <c r="M5" i="16"/>
  <c r="N5" i="16"/>
  <c r="M11" i="16"/>
  <c r="N11" i="16"/>
  <c r="N96" i="16"/>
  <c r="M96" i="16"/>
  <c r="M33" i="16"/>
  <c r="N33" i="16"/>
  <c r="M111" i="16"/>
  <c r="N111" i="16"/>
  <c r="M57" i="16"/>
  <c r="N57" i="16"/>
  <c r="M83" i="16"/>
  <c r="N83" i="16"/>
  <c r="M61" i="16"/>
  <c r="N61" i="16"/>
  <c r="M95" i="16"/>
  <c r="N95" i="16"/>
  <c r="M17" i="16"/>
  <c r="N17" i="16"/>
  <c r="M90" i="16"/>
  <c r="N90" i="16"/>
  <c r="M98" i="16"/>
  <c r="N98" i="16"/>
  <c r="M113" i="16"/>
  <c r="N113" i="16"/>
  <c r="M35" i="16"/>
  <c r="N35" i="16"/>
  <c r="M37" i="16"/>
  <c r="N37" i="16"/>
  <c r="N56" i="16"/>
  <c r="M56" i="16"/>
  <c r="M69" i="16"/>
  <c r="N69" i="16"/>
  <c r="M121" i="16"/>
  <c r="N121" i="16"/>
  <c r="M53" i="16"/>
  <c r="N53" i="16"/>
  <c r="N64" i="16"/>
  <c r="M64" i="16"/>
  <c r="M119" i="16"/>
  <c r="N119" i="16"/>
  <c r="M27" i="16"/>
  <c r="N27" i="16"/>
  <c r="M43" i="16"/>
  <c r="N43" i="16"/>
  <c r="M107" i="16"/>
  <c r="N107" i="16"/>
  <c r="M49" i="16"/>
  <c r="N49" i="16"/>
  <c r="M109" i="16"/>
  <c r="N109" i="16"/>
  <c r="M85" i="16"/>
  <c r="N85" i="16"/>
  <c r="M94" i="16"/>
  <c r="N94" i="16"/>
  <c r="N14" i="16"/>
  <c r="M14" i="16"/>
  <c r="N26" i="16"/>
  <c r="M26" i="16"/>
  <c r="N20" i="16"/>
  <c r="M20" i="16"/>
  <c r="N54" i="16"/>
  <c r="M54" i="16"/>
  <c r="N66" i="16"/>
  <c r="M66" i="16"/>
  <c r="M110" i="16"/>
  <c r="N110" i="16"/>
  <c r="N30" i="16"/>
  <c r="M30" i="16"/>
  <c r="N10" i="16"/>
  <c r="M10" i="16"/>
  <c r="M93" i="16"/>
  <c r="N93" i="16"/>
  <c r="O93" i="16" s="1"/>
  <c r="M86" i="16"/>
  <c r="N86" i="16"/>
  <c r="N38" i="16"/>
  <c r="M38" i="16"/>
  <c r="V123" i="18"/>
  <c r="V124" i="18" s="1"/>
  <c r="U126" i="18"/>
  <c r="Z124" i="18"/>
  <c r="Q38" i="16" l="1"/>
  <c r="U127" i="18"/>
  <c r="W124" i="18"/>
  <c r="U128" i="18" s="1"/>
  <c r="W127" i="20"/>
  <c r="Y124" i="20"/>
  <c r="W128" i="20" s="1"/>
  <c r="Q66" i="16"/>
  <c r="O49" i="16"/>
  <c r="O53" i="16"/>
  <c r="O113" i="16"/>
  <c r="Q96" i="16"/>
  <c r="O102" i="16"/>
  <c r="O31" i="16"/>
  <c r="Q62" i="16"/>
  <c r="Q48" i="16"/>
  <c r="O21" i="16"/>
  <c r="O65" i="16"/>
  <c r="O47" i="16"/>
  <c r="Q108" i="16"/>
  <c r="AC124" i="20"/>
  <c r="AA128" i="20" s="1"/>
  <c r="AA127" i="20"/>
  <c r="Q117" i="16"/>
  <c r="O76" i="16"/>
  <c r="O18" i="16"/>
  <c r="O82" i="16"/>
  <c r="O116" i="16"/>
  <c r="Q75" i="16"/>
  <c r="Q60" i="16"/>
  <c r="O67" i="16"/>
  <c r="Q93" i="16"/>
  <c r="O30" i="16"/>
  <c r="O66" i="16"/>
  <c r="O20" i="16"/>
  <c r="O14" i="16"/>
  <c r="Q49" i="16"/>
  <c r="Q119" i="16"/>
  <c r="Q69" i="16"/>
  <c r="Q37" i="16"/>
  <c r="Q113" i="16"/>
  <c r="Q90" i="16"/>
  <c r="Q95" i="16"/>
  <c r="Q83" i="16"/>
  <c r="Q111" i="16"/>
  <c r="O96" i="16"/>
  <c r="Q5" i="16"/>
  <c r="Q102" i="16"/>
  <c r="Q31" i="16"/>
  <c r="O80" i="16"/>
  <c r="Q114" i="16"/>
  <c r="O120" i="16"/>
  <c r="Q118" i="16"/>
  <c r="O62" i="16"/>
  <c r="O58" i="16"/>
  <c r="O12" i="16"/>
  <c r="O48" i="16"/>
  <c r="Q21" i="16"/>
  <c r="Q65" i="16"/>
  <c r="O104" i="16"/>
  <c r="Q47" i="16"/>
  <c r="O112" i="16"/>
  <c r="Q41" i="16"/>
  <c r="Q97" i="16"/>
  <c r="Q87" i="16"/>
  <c r="O68" i="16"/>
  <c r="O108" i="16"/>
  <c r="Q55" i="16"/>
  <c r="Q23" i="16"/>
  <c r="O99" i="16"/>
  <c r="Q36" i="16"/>
  <c r="O101" i="16"/>
  <c r="Q78" i="16"/>
  <c r="O7" i="16"/>
  <c r="O77" i="16"/>
  <c r="Q24" i="16"/>
  <c r="O19" i="16"/>
  <c r="O91" i="16"/>
  <c r="Q92" i="16"/>
  <c r="O71" i="16"/>
  <c r="O63" i="16"/>
  <c r="Q123" i="16"/>
  <c r="O60" i="16"/>
  <c r="O28" i="16"/>
  <c r="Q67" i="16"/>
  <c r="Q20" i="16"/>
  <c r="O85" i="16"/>
  <c r="O119" i="16"/>
  <c r="O37" i="16"/>
  <c r="O95" i="16"/>
  <c r="O111" i="16"/>
  <c r="Q80" i="16"/>
  <c r="O114" i="16"/>
  <c r="Q58" i="16"/>
  <c r="Q104" i="16"/>
  <c r="Q68" i="16"/>
  <c r="O55" i="16"/>
  <c r="O23" i="16"/>
  <c r="Q6" i="16"/>
  <c r="Q59" i="16"/>
  <c r="Q29" i="16"/>
  <c r="O84" i="16"/>
  <c r="O72" i="16"/>
  <c r="Q28" i="16"/>
  <c r="AA124" i="18"/>
  <c r="Y128" i="18" s="1"/>
  <c r="Y127" i="18"/>
  <c r="O38" i="16"/>
  <c r="Q85" i="16"/>
  <c r="Q43" i="16"/>
  <c r="Q53" i="16"/>
  <c r="O86" i="16"/>
  <c r="Q10" i="16"/>
  <c r="O110" i="16"/>
  <c r="Q54" i="16"/>
  <c r="Q26" i="16"/>
  <c r="O94" i="16"/>
  <c r="O109" i="16"/>
  <c r="O107" i="16"/>
  <c r="O27" i="16"/>
  <c r="Q64" i="16"/>
  <c r="O121" i="16"/>
  <c r="Q56" i="16"/>
  <c r="O35" i="16"/>
  <c r="O98" i="16"/>
  <c r="O17" i="16"/>
  <c r="O61" i="16"/>
  <c r="O57" i="16"/>
  <c r="O33" i="16"/>
  <c r="O11" i="16"/>
  <c r="O89" i="16"/>
  <c r="Q52" i="16"/>
  <c r="Q50" i="16"/>
  <c r="O51" i="16"/>
  <c r="O105" i="16"/>
  <c r="O122" i="16"/>
  <c r="Q32" i="16"/>
  <c r="Q70" i="16"/>
  <c r="Q42" i="16"/>
  <c r="Q44" i="16"/>
  <c r="Q46" i="16"/>
  <c r="O79" i="16"/>
  <c r="O25" i="16"/>
  <c r="Q88" i="16"/>
  <c r="O115" i="16"/>
  <c r="O9" i="16"/>
  <c r="O45" i="16"/>
  <c r="Q40" i="16"/>
  <c r="O15" i="16"/>
  <c r="O39" i="16"/>
  <c r="Q22" i="16"/>
  <c r="O73" i="16"/>
  <c r="O13" i="16"/>
  <c r="O81" i="16"/>
  <c r="Q16" i="16"/>
  <c r="Q99" i="16"/>
  <c r="O36" i="16"/>
  <c r="Q101" i="16"/>
  <c r="O78" i="16"/>
  <c r="Q7" i="16"/>
  <c r="Q77" i="16"/>
  <c r="O24" i="16"/>
  <c r="Q19" i="16"/>
  <c r="Q91" i="16"/>
  <c r="O92" i="16"/>
  <c r="Q71" i="16"/>
  <c r="Q63" i="16"/>
  <c r="O4" i="16"/>
  <c r="O123" i="16"/>
  <c r="O8" i="16"/>
  <c r="Q34" i="16"/>
  <c r="O106" i="16"/>
  <c r="Q100" i="16"/>
  <c r="Q30" i="16"/>
  <c r="Q14" i="16"/>
  <c r="O43" i="16"/>
  <c r="O69" i="16"/>
  <c r="O90" i="16"/>
  <c r="O83" i="16"/>
  <c r="O5" i="16"/>
  <c r="Q120" i="16"/>
  <c r="O118" i="16"/>
  <c r="Q12" i="16"/>
  <c r="Q112" i="16"/>
  <c r="O41" i="16"/>
  <c r="O97" i="16"/>
  <c r="O87" i="16"/>
  <c r="Q103" i="16"/>
  <c r="O74" i="16"/>
  <c r="Q86" i="16"/>
  <c r="O10" i="16"/>
  <c r="Q110" i="16"/>
  <c r="O54" i="16"/>
  <c r="O26" i="16"/>
  <c r="Q94" i="16"/>
  <c r="Q109" i="16"/>
  <c r="Q107" i="16"/>
  <c r="Q27" i="16"/>
  <c r="O64" i="16"/>
  <c r="Q121" i="16"/>
  <c r="O56" i="16"/>
  <c r="Q35" i="16"/>
  <c r="Q98" i="16"/>
  <c r="Q17" i="16"/>
  <c r="Q61" i="16"/>
  <c r="Q57" i="16"/>
  <c r="Q33" i="16"/>
  <c r="Q11" i="16"/>
  <c r="Q89" i="16"/>
  <c r="O52" i="16"/>
  <c r="O50" i="16"/>
  <c r="Q51" i="16"/>
  <c r="Q105" i="16"/>
  <c r="Q122" i="16"/>
  <c r="O32" i="16"/>
  <c r="O70" i="16"/>
  <c r="O42" i="16"/>
  <c r="O44" i="16"/>
  <c r="O46" i="16"/>
  <c r="Q79" i="16"/>
  <c r="Q25" i="16"/>
  <c r="O88" i="16"/>
  <c r="Q115" i="16"/>
  <c r="Q9" i="16"/>
  <c r="Q45" i="16"/>
  <c r="O40" i="16"/>
  <c r="Q15" i="16"/>
  <c r="Q39" i="16"/>
  <c r="O22" i="16"/>
  <c r="Q73" i="16"/>
  <c r="Q13" i="16"/>
  <c r="Q81" i="16"/>
  <c r="O16" i="16"/>
  <c r="O103" i="16"/>
  <c r="Q74" i="16"/>
  <c r="O6" i="16"/>
  <c r="O117" i="16"/>
  <c r="Q76" i="16"/>
  <c r="Q18" i="16"/>
  <c r="Q82" i="16"/>
  <c r="Q116" i="16"/>
  <c r="O59" i="16"/>
  <c r="O29" i="16"/>
  <c r="O75" i="16"/>
  <c r="Q84" i="16"/>
  <c r="Q72" i="16"/>
  <c r="Q4" i="16"/>
  <c r="Q8" i="16"/>
  <c r="O34" i="16"/>
  <c r="Q106" i="16"/>
  <c r="O100" i="16"/>
  <c r="U75" i="16" l="1"/>
  <c r="U93" i="16"/>
  <c r="U6" i="16"/>
  <c r="U70" i="16"/>
  <c r="U43" i="16"/>
  <c r="U57" i="16"/>
  <c r="U86" i="16"/>
  <c r="U85" i="16"/>
  <c r="U101" i="16"/>
  <c r="U104" i="16"/>
  <c r="U116" i="16"/>
  <c r="U113" i="16"/>
  <c r="U100" i="16"/>
  <c r="R4" i="16"/>
  <c r="S4" i="16" s="1"/>
  <c r="R5" i="16"/>
  <c r="S5" i="16" s="1"/>
  <c r="R6" i="16"/>
  <c r="S6" i="16" s="1"/>
  <c r="R7" i="16"/>
  <c r="S7" i="16" s="1"/>
  <c r="R8" i="16"/>
  <c r="S8" i="16" s="1"/>
  <c r="R9" i="16"/>
  <c r="S9" i="16" s="1"/>
  <c r="R13" i="16"/>
  <c r="S13" i="16" s="1"/>
  <c r="R17" i="16"/>
  <c r="S17" i="16" s="1"/>
  <c r="R21" i="16"/>
  <c r="S21" i="16" s="1"/>
  <c r="R25" i="16"/>
  <c r="S25" i="16" s="1"/>
  <c r="R29" i="16"/>
  <c r="S29" i="16" s="1"/>
  <c r="R33" i="16"/>
  <c r="S33" i="16" s="1"/>
  <c r="R37" i="16"/>
  <c r="S37" i="16" s="1"/>
  <c r="R41" i="16"/>
  <c r="S41" i="16" s="1"/>
  <c r="R45" i="16"/>
  <c r="S45" i="16" s="1"/>
  <c r="R49" i="16"/>
  <c r="S49" i="16" s="1"/>
  <c r="R53" i="16"/>
  <c r="S53" i="16" s="1"/>
  <c r="R57" i="16"/>
  <c r="S57" i="16" s="1"/>
  <c r="R61" i="16"/>
  <c r="S61" i="16" s="1"/>
  <c r="R65" i="16"/>
  <c r="S65" i="16" s="1"/>
  <c r="R69" i="16"/>
  <c r="S69" i="16" s="1"/>
  <c r="R73" i="16"/>
  <c r="S73" i="16" s="1"/>
  <c r="R77" i="16"/>
  <c r="S77" i="16" s="1"/>
  <c r="R81" i="16"/>
  <c r="S81" i="16" s="1"/>
  <c r="R11" i="16"/>
  <c r="S11" i="16" s="1"/>
  <c r="R15" i="16"/>
  <c r="S15" i="16" s="1"/>
  <c r="R19" i="16"/>
  <c r="S19" i="16" s="1"/>
  <c r="R23" i="16"/>
  <c r="S23" i="16" s="1"/>
  <c r="R27" i="16"/>
  <c r="S27" i="16" s="1"/>
  <c r="R31" i="16"/>
  <c r="S31" i="16" s="1"/>
  <c r="R35" i="16"/>
  <c r="S35" i="16" s="1"/>
  <c r="R39" i="16"/>
  <c r="S39" i="16" s="1"/>
  <c r="R43" i="16"/>
  <c r="S43" i="16" s="1"/>
  <c r="R47" i="16"/>
  <c r="S47" i="16" s="1"/>
  <c r="R51" i="16"/>
  <c r="S51" i="16" s="1"/>
  <c r="R55" i="16"/>
  <c r="S55" i="16" s="1"/>
  <c r="R59" i="16"/>
  <c r="S59" i="16" s="1"/>
  <c r="R63" i="16"/>
  <c r="S63" i="16" s="1"/>
  <c r="R67" i="16"/>
  <c r="S67" i="16" s="1"/>
  <c r="R71" i="16"/>
  <c r="S71" i="16" s="1"/>
  <c r="R75" i="16"/>
  <c r="S75" i="16" s="1"/>
  <c r="R79" i="16"/>
  <c r="S79" i="16" s="1"/>
  <c r="R83" i="16"/>
  <c r="S83" i="16" s="1"/>
  <c r="R87" i="16"/>
  <c r="S87" i="16" s="1"/>
  <c r="R91" i="16"/>
  <c r="S91" i="16" s="1"/>
  <c r="R95" i="16"/>
  <c r="S95" i="16" s="1"/>
  <c r="R99" i="16"/>
  <c r="S99" i="16" s="1"/>
  <c r="R103" i="16"/>
  <c r="S103" i="16" s="1"/>
  <c r="R107" i="16"/>
  <c r="S107" i="16" s="1"/>
  <c r="R111" i="16"/>
  <c r="S111" i="16" s="1"/>
  <c r="R115" i="16"/>
  <c r="S115" i="16" s="1"/>
  <c r="R119" i="16"/>
  <c r="S119" i="16" s="1"/>
  <c r="R123" i="16"/>
  <c r="R86" i="16"/>
  <c r="S86" i="16" s="1"/>
  <c r="R90" i="16"/>
  <c r="S90" i="16" s="1"/>
  <c r="R94" i="16"/>
  <c r="S94" i="16" s="1"/>
  <c r="R98" i="16"/>
  <c r="S98" i="16" s="1"/>
  <c r="R102" i="16"/>
  <c r="S102" i="16" s="1"/>
  <c r="R106" i="16"/>
  <c r="S106" i="16" s="1"/>
  <c r="R110" i="16"/>
  <c r="S110" i="16" s="1"/>
  <c r="R114" i="16"/>
  <c r="S114" i="16" s="1"/>
  <c r="R118" i="16"/>
  <c r="S118" i="16" s="1"/>
  <c r="R122" i="16"/>
  <c r="S122" i="16" s="1"/>
  <c r="R82" i="16"/>
  <c r="S82" i="16" s="1"/>
  <c r="R84" i="16"/>
  <c r="S84" i="16" s="1"/>
  <c r="R85" i="16"/>
  <c r="S85" i="16" s="1"/>
  <c r="R88" i="16"/>
  <c r="S88" i="16" s="1"/>
  <c r="R89" i="16"/>
  <c r="S89" i="16" s="1"/>
  <c r="R92" i="16"/>
  <c r="S92" i="16" s="1"/>
  <c r="R93" i="16"/>
  <c r="S93" i="16" s="1"/>
  <c r="R96" i="16"/>
  <c r="S96" i="16" s="1"/>
  <c r="R97" i="16"/>
  <c r="S97" i="16" s="1"/>
  <c r="R100" i="16"/>
  <c r="S100" i="16" s="1"/>
  <c r="R101" i="16"/>
  <c r="S101" i="16" s="1"/>
  <c r="R104" i="16"/>
  <c r="S104" i="16" s="1"/>
  <c r="R105" i="16"/>
  <c r="S105" i="16" s="1"/>
  <c r="R108" i="16"/>
  <c r="S108" i="16" s="1"/>
  <c r="R109" i="16"/>
  <c r="S109" i="16" s="1"/>
  <c r="R112" i="16"/>
  <c r="S112" i="16" s="1"/>
  <c r="R113" i="16"/>
  <c r="S113" i="16" s="1"/>
  <c r="R116" i="16"/>
  <c r="S116" i="16" s="1"/>
  <c r="R117" i="16"/>
  <c r="S117" i="16" s="1"/>
  <c r="R120" i="16"/>
  <c r="S120" i="16" s="1"/>
  <c r="R121" i="16"/>
  <c r="S121" i="16" s="1"/>
  <c r="R10" i="16"/>
  <c r="S10" i="16" s="1"/>
  <c r="R12" i="16"/>
  <c r="S12" i="16" s="1"/>
  <c r="R14" i="16"/>
  <c r="S14" i="16" s="1"/>
  <c r="R16" i="16"/>
  <c r="S16" i="16" s="1"/>
  <c r="R18" i="16"/>
  <c r="S18" i="16" s="1"/>
  <c r="R20" i="16"/>
  <c r="S20" i="16" s="1"/>
  <c r="R22" i="16"/>
  <c r="S22" i="16" s="1"/>
  <c r="R24" i="16"/>
  <c r="S24" i="16" s="1"/>
  <c r="R26" i="16"/>
  <c r="S26" i="16" s="1"/>
  <c r="R28" i="16"/>
  <c r="S28" i="16" s="1"/>
  <c r="R30" i="16"/>
  <c r="S30" i="16" s="1"/>
  <c r="R32" i="16"/>
  <c r="S32" i="16" s="1"/>
  <c r="R34" i="16"/>
  <c r="S34" i="16" s="1"/>
  <c r="R36" i="16"/>
  <c r="S36" i="16" s="1"/>
  <c r="R38" i="16"/>
  <c r="S38" i="16" s="1"/>
  <c r="R40" i="16"/>
  <c r="S40" i="16" s="1"/>
  <c r="R42" i="16"/>
  <c r="S42" i="16" s="1"/>
  <c r="R44" i="16"/>
  <c r="S44" i="16" s="1"/>
  <c r="R46" i="16"/>
  <c r="S46" i="16" s="1"/>
  <c r="R48" i="16"/>
  <c r="S48" i="16" s="1"/>
  <c r="R50" i="16"/>
  <c r="S50" i="16" s="1"/>
  <c r="R52" i="16"/>
  <c r="S52" i="16" s="1"/>
  <c r="R54" i="16"/>
  <c r="S54" i="16" s="1"/>
  <c r="R56" i="16"/>
  <c r="S56" i="16" s="1"/>
  <c r="R58" i="16"/>
  <c r="S58" i="16" s="1"/>
  <c r="R60" i="16"/>
  <c r="S60" i="16" s="1"/>
  <c r="R62" i="16"/>
  <c r="S62" i="16" s="1"/>
  <c r="R64" i="16"/>
  <c r="S64" i="16" s="1"/>
  <c r="R66" i="16"/>
  <c r="S66" i="16" s="1"/>
  <c r="R68" i="16"/>
  <c r="S68" i="16" s="1"/>
  <c r="R70" i="16"/>
  <c r="S70" i="16" s="1"/>
  <c r="R72" i="16"/>
  <c r="S72" i="16" s="1"/>
  <c r="R74" i="16"/>
  <c r="S74" i="16" s="1"/>
  <c r="R76" i="16"/>
  <c r="S76" i="16" s="1"/>
  <c r="R78" i="16"/>
  <c r="S78" i="16" s="1"/>
  <c r="R80" i="16"/>
  <c r="S80" i="16" s="1"/>
  <c r="U29" i="16"/>
  <c r="U46" i="16"/>
  <c r="U32" i="16"/>
  <c r="U50" i="16"/>
  <c r="U64" i="16"/>
  <c r="U10" i="16"/>
  <c r="U87" i="16"/>
  <c r="U83" i="16"/>
  <c r="U78" i="16"/>
  <c r="U45" i="16"/>
  <c r="U25" i="16"/>
  <c r="U105" i="16"/>
  <c r="U89" i="16"/>
  <c r="U61" i="16"/>
  <c r="U107" i="16"/>
  <c r="U84" i="16"/>
  <c r="U23" i="16"/>
  <c r="U95" i="16"/>
  <c r="U60" i="16"/>
  <c r="U77" i="16"/>
  <c r="U108" i="16"/>
  <c r="U58" i="16"/>
  <c r="U20" i="16"/>
  <c r="U67" i="16"/>
  <c r="U82" i="16"/>
  <c r="U65" i="16"/>
  <c r="U31" i="16"/>
  <c r="U53" i="16"/>
  <c r="U5" i="16"/>
  <c r="U106" i="16"/>
  <c r="U122" i="16"/>
  <c r="U35" i="16"/>
  <c r="U72" i="16"/>
  <c r="U28" i="16"/>
  <c r="U120" i="16"/>
  <c r="U47" i="16"/>
  <c r="U59" i="16"/>
  <c r="U40" i="16"/>
  <c r="U44" i="16"/>
  <c r="U26" i="16"/>
  <c r="U97" i="16"/>
  <c r="U118" i="16"/>
  <c r="U90" i="16"/>
  <c r="U8" i="16"/>
  <c r="U24" i="16"/>
  <c r="U81" i="16"/>
  <c r="U39" i="16"/>
  <c r="U9" i="16"/>
  <c r="U79" i="16"/>
  <c r="U51" i="16"/>
  <c r="U11" i="16"/>
  <c r="U17" i="16"/>
  <c r="U121" i="16"/>
  <c r="U109" i="16"/>
  <c r="U110" i="16"/>
  <c r="U55" i="16"/>
  <c r="U114" i="16"/>
  <c r="U37" i="16"/>
  <c r="U91" i="16"/>
  <c r="U7" i="16"/>
  <c r="U99" i="16"/>
  <c r="U68" i="16"/>
  <c r="U112" i="16"/>
  <c r="U62" i="16"/>
  <c r="U80" i="16"/>
  <c r="U96" i="16"/>
  <c r="U66" i="16"/>
  <c r="U18" i="16"/>
  <c r="U21" i="16"/>
  <c r="U102" i="16"/>
  <c r="U49" i="16"/>
  <c r="U4" i="16"/>
  <c r="U73" i="16"/>
  <c r="U27" i="16"/>
  <c r="U38" i="16"/>
  <c r="U111" i="16"/>
  <c r="U71" i="16"/>
  <c r="U12" i="16"/>
  <c r="U14" i="16"/>
  <c r="U103" i="16"/>
  <c r="U88" i="16"/>
  <c r="U52" i="16"/>
  <c r="U34" i="16"/>
  <c r="U117" i="16"/>
  <c r="U16" i="16"/>
  <c r="U22" i="16"/>
  <c r="U42" i="16"/>
  <c r="U56" i="16"/>
  <c r="U54" i="16"/>
  <c r="U74" i="16"/>
  <c r="U41" i="16"/>
  <c r="U69" i="16"/>
  <c r="U123" i="16"/>
  <c r="U92" i="16"/>
  <c r="U36" i="16"/>
  <c r="U13" i="16"/>
  <c r="U15" i="16"/>
  <c r="U115" i="16"/>
  <c r="U33" i="16"/>
  <c r="U98" i="16"/>
  <c r="U94" i="16"/>
  <c r="U119" i="16"/>
  <c r="U63" i="16"/>
  <c r="U19" i="16"/>
  <c r="U48" i="16"/>
  <c r="U30" i="16"/>
  <c r="U76" i="16"/>
  <c r="R126" i="16" l="1"/>
  <c r="S123" i="16"/>
  <c r="S124" i="16"/>
  <c r="V12" i="16"/>
  <c r="W12" i="16" s="1"/>
  <c r="V16" i="16"/>
  <c r="W16" i="16" s="1"/>
  <c r="V20" i="16"/>
  <c r="W20" i="16" s="1"/>
  <c r="V24" i="16"/>
  <c r="W24" i="16" s="1"/>
  <c r="V28" i="16"/>
  <c r="W28" i="16" s="1"/>
  <c r="V32" i="16"/>
  <c r="W32" i="16" s="1"/>
  <c r="V36" i="16"/>
  <c r="W36" i="16" s="1"/>
  <c r="V40" i="16"/>
  <c r="W40" i="16" s="1"/>
  <c r="V44" i="16"/>
  <c r="W44" i="16" s="1"/>
  <c r="V48" i="16"/>
  <c r="W48" i="16" s="1"/>
  <c r="V52" i="16"/>
  <c r="W52" i="16" s="1"/>
  <c r="V56" i="16"/>
  <c r="W56" i="16" s="1"/>
  <c r="V60" i="16"/>
  <c r="W60" i="16" s="1"/>
  <c r="V64" i="16"/>
  <c r="W64" i="16" s="1"/>
  <c r="V68" i="16"/>
  <c r="W68" i="16" s="1"/>
  <c r="V72" i="16"/>
  <c r="W72" i="16" s="1"/>
  <c r="V76" i="16"/>
  <c r="W76" i="16" s="1"/>
  <c r="V80" i="16"/>
  <c r="W80" i="16" s="1"/>
  <c r="V10" i="16"/>
  <c r="W10" i="16" s="1"/>
  <c r="V14" i="16"/>
  <c r="W14" i="16" s="1"/>
  <c r="V18" i="16"/>
  <c r="W18" i="16" s="1"/>
  <c r="V22" i="16"/>
  <c r="W22" i="16" s="1"/>
  <c r="V26" i="16"/>
  <c r="W26" i="16" s="1"/>
  <c r="V30" i="16"/>
  <c r="W30" i="16" s="1"/>
  <c r="V34" i="16"/>
  <c r="W34" i="16" s="1"/>
  <c r="V38" i="16"/>
  <c r="W38" i="16" s="1"/>
  <c r="V42" i="16"/>
  <c r="W42" i="16" s="1"/>
  <c r="V46" i="16"/>
  <c r="W46" i="16" s="1"/>
  <c r="V50" i="16"/>
  <c r="W50" i="16" s="1"/>
  <c r="V54" i="16"/>
  <c r="W54" i="16" s="1"/>
  <c r="V58" i="16"/>
  <c r="W58" i="16" s="1"/>
  <c r="V62" i="16"/>
  <c r="W62" i="16" s="1"/>
  <c r="V66" i="16"/>
  <c r="W66" i="16" s="1"/>
  <c r="V70" i="16"/>
  <c r="W70" i="16" s="1"/>
  <c r="V74" i="16"/>
  <c r="W74" i="16" s="1"/>
  <c r="V78" i="16"/>
  <c r="W78" i="16" s="1"/>
  <c r="V82" i="16"/>
  <c r="W82" i="16" s="1"/>
  <c r="V86" i="16"/>
  <c r="W86" i="16" s="1"/>
  <c r="V90" i="16"/>
  <c r="W90" i="16" s="1"/>
  <c r="V94" i="16"/>
  <c r="W94" i="16" s="1"/>
  <c r="V98" i="16"/>
  <c r="W98" i="16" s="1"/>
  <c r="V102" i="16"/>
  <c r="W102" i="16" s="1"/>
  <c r="V106" i="16"/>
  <c r="W106" i="16" s="1"/>
  <c r="V110" i="16"/>
  <c r="W110" i="16" s="1"/>
  <c r="V114" i="16"/>
  <c r="W114" i="16" s="1"/>
  <c r="V118" i="16"/>
  <c r="W118" i="16" s="1"/>
  <c r="V122" i="16"/>
  <c r="W122" i="16" s="1"/>
  <c r="V4" i="16"/>
  <c r="W4" i="16" s="1"/>
  <c r="V5" i="16"/>
  <c r="W5" i="16" s="1"/>
  <c r="V6" i="16"/>
  <c r="W6" i="16" s="1"/>
  <c r="V7" i="16"/>
  <c r="W7" i="16" s="1"/>
  <c r="V8" i="16"/>
  <c r="W8" i="16" s="1"/>
  <c r="V9" i="16"/>
  <c r="W9" i="16" s="1"/>
  <c r="V11" i="16"/>
  <c r="W11" i="16" s="1"/>
  <c r="V13" i="16"/>
  <c r="W13" i="16" s="1"/>
  <c r="V15" i="16"/>
  <c r="W15" i="16" s="1"/>
  <c r="V17" i="16"/>
  <c r="W17" i="16" s="1"/>
  <c r="V19" i="16"/>
  <c r="W19" i="16" s="1"/>
  <c r="V21" i="16"/>
  <c r="W21" i="16" s="1"/>
  <c r="V23" i="16"/>
  <c r="W23" i="16" s="1"/>
  <c r="V25" i="16"/>
  <c r="W25" i="16" s="1"/>
  <c r="V27" i="16"/>
  <c r="W27" i="16" s="1"/>
  <c r="V29" i="16"/>
  <c r="W29" i="16" s="1"/>
  <c r="V31" i="16"/>
  <c r="W31" i="16" s="1"/>
  <c r="V33" i="16"/>
  <c r="W33" i="16" s="1"/>
  <c r="V35" i="16"/>
  <c r="W35" i="16" s="1"/>
  <c r="V37" i="16"/>
  <c r="W37" i="16" s="1"/>
  <c r="V39" i="16"/>
  <c r="W39" i="16" s="1"/>
  <c r="V41" i="16"/>
  <c r="W41" i="16" s="1"/>
  <c r="V43" i="16"/>
  <c r="W43" i="16" s="1"/>
  <c r="V45" i="16"/>
  <c r="W45" i="16" s="1"/>
  <c r="V47" i="16"/>
  <c r="W47" i="16" s="1"/>
  <c r="V49" i="16"/>
  <c r="W49" i="16" s="1"/>
  <c r="V51" i="16"/>
  <c r="W51" i="16" s="1"/>
  <c r="V53" i="16"/>
  <c r="W53" i="16" s="1"/>
  <c r="V55" i="16"/>
  <c r="W55" i="16" s="1"/>
  <c r="V57" i="16"/>
  <c r="W57" i="16" s="1"/>
  <c r="V59" i="16"/>
  <c r="W59" i="16" s="1"/>
  <c r="V61" i="16"/>
  <c r="W61" i="16" s="1"/>
  <c r="V63" i="16"/>
  <c r="W63" i="16" s="1"/>
  <c r="V65" i="16"/>
  <c r="W65" i="16" s="1"/>
  <c r="V67" i="16"/>
  <c r="W67" i="16" s="1"/>
  <c r="V69" i="16"/>
  <c r="W69" i="16" s="1"/>
  <c r="V71" i="16"/>
  <c r="W71" i="16" s="1"/>
  <c r="V73" i="16"/>
  <c r="W73" i="16" s="1"/>
  <c r="V75" i="16"/>
  <c r="W75" i="16" s="1"/>
  <c r="V77" i="16"/>
  <c r="W77" i="16" s="1"/>
  <c r="V79" i="16"/>
  <c r="W79" i="16" s="1"/>
  <c r="V81" i="16"/>
  <c r="W81" i="16" s="1"/>
  <c r="V85" i="16"/>
  <c r="W85" i="16" s="1"/>
  <c r="V89" i="16"/>
  <c r="W89" i="16" s="1"/>
  <c r="V93" i="16"/>
  <c r="W93" i="16" s="1"/>
  <c r="V97" i="16"/>
  <c r="W97" i="16" s="1"/>
  <c r="V101" i="16"/>
  <c r="W101" i="16" s="1"/>
  <c r="V105" i="16"/>
  <c r="W105" i="16" s="1"/>
  <c r="V109" i="16"/>
  <c r="W109" i="16" s="1"/>
  <c r="V113" i="16"/>
  <c r="W113" i="16" s="1"/>
  <c r="V117" i="16"/>
  <c r="W117" i="16" s="1"/>
  <c r="V121" i="16"/>
  <c r="W121" i="16" s="1"/>
  <c r="V123" i="16"/>
  <c r="V84" i="16"/>
  <c r="W84" i="16" s="1"/>
  <c r="V88" i="16"/>
  <c r="W88" i="16" s="1"/>
  <c r="V92" i="16"/>
  <c r="W92" i="16" s="1"/>
  <c r="V96" i="16"/>
  <c r="W96" i="16" s="1"/>
  <c r="V100" i="16"/>
  <c r="W100" i="16" s="1"/>
  <c r="V104" i="16"/>
  <c r="W104" i="16" s="1"/>
  <c r="V108" i="16"/>
  <c r="W108" i="16" s="1"/>
  <c r="V112" i="16"/>
  <c r="W112" i="16" s="1"/>
  <c r="V116" i="16"/>
  <c r="W116" i="16" s="1"/>
  <c r="V120" i="16"/>
  <c r="W120" i="16" s="1"/>
  <c r="V83" i="16"/>
  <c r="W83" i="16" s="1"/>
  <c r="V87" i="16"/>
  <c r="W87" i="16" s="1"/>
  <c r="V91" i="16"/>
  <c r="W91" i="16" s="1"/>
  <c r="V95" i="16"/>
  <c r="W95" i="16" s="1"/>
  <c r="V99" i="16"/>
  <c r="W99" i="16" s="1"/>
  <c r="V103" i="16"/>
  <c r="W103" i="16" s="1"/>
  <c r="V107" i="16"/>
  <c r="W107" i="16" s="1"/>
  <c r="V111" i="16"/>
  <c r="W111" i="16" s="1"/>
  <c r="V115" i="16"/>
  <c r="W115" i="16" s="1"/>
  <c r="V119" i="16"/>
  <c r="W119" i="16" s="1"/>
  <c r="W123" i="16" l="1"/>
  <c r="V126" i="16"/>
  <c r="W124" i="16"/>
  <c r="T124" i="16"/>
  <c r="R128" i="16" s="1"/>
  <c r="R127" i="16"/>
  <c r="V127" i="16" l="1"/>
  <c r="X124" i="16"/>
  <c r="V128" i="16" s="1"/>
  <c r="S5" i="7" l="1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88" i="7"/>
  <c r="S89" i="7"/>
  <c r="S90" i="7"/>
  <c r="S91" i="7"/>
  <c r="S92" i="7"/>
  <c r="S93" i="7"/>
  <c r="S94" i="7"/>
  <c r="S95" i="7"/>
  <c r="S96" i="7"/>
  <c r="S97" i="7"/>
  <c r="S98" i="7"/>
  <c r="S99" i="7"/>
  <c r="S100" i="7"/>
  <c r="S101" i="7"/>
  <c r="S102" i="7"/>
  <c r="S103" i="7"/>
  <c r="S104" i="7"/>
  <c r="S105" i="7"/>
  <c r="S106" i="7"/>
  <c r="S107" i="7"/>
  <c r="S108" i="7"/>
  <c r="S109" i="7"/>
  <c r="S110" i="7"/>
  <c r="S111" i="7"/>
  <c r="S112" i="7"/>
  <c r="S113" i="7"/>
  <c r="S114" i="7"/>
  <c r="S115" i="7"/>
  <c r="S116" i="7"/>
  <c r="S117" i="7"/>
  <c r="S118" i="7"/>
  <c r="S119" i="7"/>
  <c r="S120" i="7"/>
  <c r="S121" i="7"/>
  <c r="S122" i="7"/>
  <c r="S123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S4" i="7"/>
  <c r="Q4" i="7"/>
  <c r="Q5" i="9" l="1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R12" i="9" s="1"/>
  <c r="O124" i="9"/>
  <c r="P8" i="9" s="1"/>
  <c r="T8" i="9" s="1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Q4" i="9"/>
  <c r="O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92" i="9"/>
  <c r="M193" i="9"/>
  <c r="M194" i="9"/>
  <c r="M195" i="9"/>
  <c r="M196" i="9"/>
  <c r="M197" i="9"/>
  <c r="M198" i="9"/>
  <c r="M199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2" i="9"/>
  <c r="M213" i="9"/>
  <c r="M214" i="9"/>
  <c r="M215" i="9"/>
  <c r="M216" i="9"/>
  <c r="M217" i="9"/>
  <c r="M218" i="9"/>
  <c r="M219" i="9"/>
  <c r="M220" i="9"/>
  <c r="M221" i="9"/>
  <c r="M222" i="9"/>
  <c r="M223" i="9"/>
  <c r="M224" i="9"/>
  <c r="M225" i="9"/>
  <c r="M226" i="9"/>
  <c r="M227" i="9"/>
  <c r="M228" i="9"/>
  <c r="M229" i="9"/>
  <c r="M230" i="9"/>
  <c r="M231" i="9"/>
  <c r="M232" i="9"/>
  <c r="M233" i="9"/>
  <c r="M234" i="9"/>
  <c r="M235" i="9"/>
  <c r="M236" i="9"/>
  <c r="M237" i="9"/>
  <c r="M238" i="9"/>
  <c r="M239" i="9"/>
  <c r="M240" i="9"/>
  <c r="M241" i="9"/>
  <c r="M242" i="9"/>
  <c r="M243" i="9"/>
  <c r="M244" i="9"/>
  <c r="P111" i="9" l="1"/>
  <c r="T111" i="9" s="1"/>
  <c r="P4" i="9"/>
  <c r="T4" i="9" s="1"/>
  <c r="U4" i="9" s="1"/>
  <c r="V4" i="9" s="1"/>
  <c r="P119" i="9"/>
  <c r="T119" i="9" s="1"/>
  <c r="P87" i="9"/>
  <c r="T87" i="9" s="1"/>
  <c r="P115" i="9"/>
  <c r="T115" i="9" s="1"/>
  <c r="P99" i="9"/>
  <c r="T99" i="9" s="1"/>
  <c r="P83" i="9"/>
  <c r="T83" i="9" s="1"/>
  <c r="P67" i="9"/>
  <c r="T67" i="9" s="1"/>
  <c r="P51" i="9"/>
  <c r="T51" i="9" s="1"/>
  <c r="P35" i="9"/>
  <c r="T35" i="9" s="1"/>
  <c r="P19" i="9"/>
  <c r="T19" i="9" s="1"/>
  <c r="R123" i="9"/>
  <c r="X123" i="9" s="1"/>
  <c r="R107" i="9"/>
  <c r="X107" i="9" s="1"/>
  <c r="R52" i="9"/>
  <c r="X52" i="9" s="1"/>
  <c r="P79" i="9"/>
  <c r="T79" i="9" s="1"/>
  <c r="P63" i="9"/>
  <c r="T63" i="9" s="1"/>
  <c r="P47" i="9"/>
  <c r="T47" i="9" s="1"/>
  <c r="P31" i="9"/>
  <c r="T31" i="9" s="1"/>
  <c r="P15" i="9"/>
  <c r="T15" i="9" s="1"/>
  <c r="R119" i="9"/>
  <c r="X119" i="9" s="1"/>
  <c r="R100" i="9"/>
  <c r="X100" i="9" s="1"/>
  <c r="R36" i="9"/>
  <c r="X36" i="9" s="1"/>
  <c r="X12" i="9"/>
  <c r="P123" i="9"/>
  <c r="T123" i="9" s="1"/>
  <c r="P107" i="9"/>
  <c r="T107" i="9" s="1"/>
  <c r="P91" i="9"/>
  <c r="T91" i="9" s="1"/>
  <c r="P75" i="9"/>
  <c r="T75" i="9" s="1"/>
  <c r="P59" i="9"/>
  <c r="T59" i="9" s="1"/>
  <c r="P43" i="9"/>
  <c r="T43" i="9" s="1"/>
  <c r="P27" i="9"/>
  <c r="T27" i="9" s="1"/>
  <c r="P11" i="9"/>
  <c r="T11" i="9" s="1"/>
  <c r="R115" i="9"/>
  <c r="X115" i="9" s="1"/>
  <c r="R84" i="9"/>
  <c r="X84" i="9" s="1"/>
  <c r="R20" i="9"/>
  <c r="X20" i="9" s="1"/>
  <c r="P95" i="9"/>
  <c r="T95" i="9" s="1"/>
  <c r="P103" i="9"/>
  <c r="T103" i="9" s="1"/>
  <c r="P71" i="9"/>
  <c r="T71" i="9" s="1"/>
  <c r="P55" i="9"/>
  <c r="T55" i="9" s="1"/>
  <c r="P39" i="9"/>
  <c r="T39" i="9" s="1"/>
  <c r="P23" i="9"/>
  <c r="T23" i="9" s="1"/>
  <c r="P7" i="9"/>
  <c r="T7" i="9" s="1"/>
  <c r="R111" i="9"/>
  <c r="X111" i="9" s="1"/>
  <c r="R68" i="9"/>
  <c r="X68" i="9" s="1"/>
  <c r="P122" i="9"/>
  <c r="T122" i="9" s="1"/>
  <c r="P118" i="9"/>
  <c r="T118" i="9" s="1"/>
  <c r="P114" i="9"/>
  <c r="T114" i="9" s="1"/>
  <c r="P110" i="9"/>
  <c r="T110" i="9" s="1"/>
  <c r="P106" i="9"/>
  <c r="T106" i="9" s="1"/>
  <c r="P102" i="9"/>
  <c r="T102" i="9" s="1"/>
  <c r="P98" i="9"/>
  <c r="T98" i="9" s="1"/>
  <c r="P94" i="9"/>
  <c r="T94" i="9" s="1"/>
  <c r="P90" i="9"/>
  <c r="T90" i="9" s="1"/>
  <c r="P86" i="9"/>
  <c r="T86" i="9" s="1"/>
  <c r="P82" i="9"/>
  <c r="T82" i="9" s="1"/>
  <c r="P78" i="9"/>
  <c r="T78" i="9" s="1"/>
  <c r="P74" i="9"/>
  <c r="T74" i="9" s="1"/>
  <c r="P70" i="9"/>
  <c r="T70" i="9" s="1"/>
  <c r="P66" i="9"/>
  <c r="T66" i="9" s="1"/>
  <c r="P62" i="9"/>
  <c r="T62" i="9" s="1"/>
  <c r="P58" i="9"/>
  <c r="T58" i="9" s="1"/>
  <c r="P54" i="9"/>
  <c r="T54" i="9" s="1"/>
  <c r="P50" i="9"/>
  <c r="T50" i="9" s="1"/>
  <c r="P46" i="9"/>
  <c r="T46" i="9" s="1"/>
  <c r="P42" i="9"/>
  <c r="T42" i="9" s="1"/>
  <c r="P38" i="9"/>
  <c r="T38" i="9" s="1"/>
  <c r="P34" i="9"/>
  <c r="T34" i="9" s="1"/>
  <c r="P30" i="9"/>
  <c r="T30" i="9" s="1"/>
  <c r="P26" i="9"/>
  <c r="T26" i="9" s="1"/>
  <c r="P22" i="9"/>
  <c r="T22" i="9" s="1"/>
  <c r="P18" i="9"/>
  <c r="T18" i="9" s="1"/>
  <c r="P14" i="9"/>
  <c r="T14" i="9" s="1"/>
  <c r="P10" i="9"/>
  <c r="T10" i="9" s="1"/>
  <c r="P6" i="9"/>
  <c r="T6" i="9" s="1"/>
  <c r="R122" i="9"/>
  <c r="X122" i="9" s="1"/>
  <c r="R118" i="9"/>
  <c r="X118" i="9" s="1"/>
  <c r="R114" i="9"/>
  <c r="X114" i="9" s="1"/>
  <c r="R110" i="9"/>
  <c r="X110" i="9" s="1"/>
  <c r="R106" i="9"/>
  <c r="X106" i="9" s="1"/>
  <c r="R96" i="9"/>
  <c r="X96" i="9" s="1"/>
  <c r="R80" i="9"/>
  <c r="X80" i="9" s="1"/>
  <c r="R64" i="9"/>
  <c r="X64" i="9" s="1"/>
  <c r="R48" i="9"/>
  <c r="X48" i="9" s="1"/>
  <c r="R32" i="9"/>
  <c r="X32" i="9" s="1"/>
  <c r="R16" i="9"/>
  <c r="X16" i="9" s="1"/>
  <c r="P121" i="9"/>
  <c r="T121" i="9" s="1"/>
  <c r="P117" i="9"/>
  <c r="T117" i="9" s="1"/>
  <c r="P113" i="9"/>
  <c r="T113" i="9" s="1"/>
  <c r="P109" i="9"/>
  <c r="T109" i="9" s="1"/>
  <c r="P105" i="9"/>
  <c r="T105" i="9" s="1"/>
  <c r="P101" i="9"/>
  <c r="T101" i="9" s="1"/>
  <c r="P97" i="9"/>
  <c r="T97" i="9" s="1"/>
  <c r="P93" i="9"/>
  <c r="T93" i="9" s="1"/>
  <c r="P89" i="9"/>
  <c r="T89" i="9" s="1"/>
  <c r="P85" i="9"/>
  <c r="T85" i="9" s="1"/>
  <c r="P81" i="9"/>
  <c r="T81" i="9" s="1"/>
  <c r="P77" i="9"/>
  <c r="T77" i="9" s="1"/>
  <c r="P73" i="9"/>
  <c r="T73" i="9" s="1"/>
  <c r="P69" i="9"/>
  <c r="T69" i="9" s="1"/>
  <c r="P65" i="9"/>
  <c r="T65" i="9" s="1"/>
  <c r="P61" i="9"/>
  <c r="T61" i="9" s="1"/>
  <c r="P57" i="9"/>
  <c r="T57" i="9" s="1"/>
  <c r="P53" i="9"/>
  <c r="T53" i="9" s="1"/>
  <c r="P49" i="9"/>
  <c r="T49" i="9" s="1"/>
  <c r="P45" i="9"/>
  <c r="T45" i="9" s="1"/>
  <c r="P41" i="9"/>
  <c r="T41" i="9" s="1"/>
  <c r="P37" i="9"/>
  <c r="T37" i="9" s="1"/>
  <c r="P33" i="9"/>
  <c r="T33" i="9" s="1"/>
  <c r="P29" i="9"/>
  <c r="T29" i="9" s="1"/>
  <c r="P25" i="9"/>
  <c r="T25" i="9" s="1"/>
  <c r="P21" i="9"/>
  <c r="T21" i="9" s="1"/>
  <c r="P17" i="9"/>
  <c r="T17" i="9" s="1"/>
  <c r="P13" i="9"/>
  <c r="T13" i="9" s="1"/>
  <c r="P9" i="9"/>
  <c r="T9" i="9" s="1"/>
  <c r="P5" i="9"/>
  <c r="T5" i="9" s="1"/>
  <c r="R121" i="9"/>
  <c r="X121" i="9" s="1"/>
  <c r="R117" i="9"/>
  <c r="X117" i="9" s="1"/>
  <c r="R113" i="9"/>
  <c r="X113" i="9" s="1"/>
  <c r="R109" i="9"/>
  <c r="X109" i="9" s="1"/>
  <c r="R105" i="9"/>
  <c r="X105" i="9" s="1"/>
  <c r="R92" i="9"/>
  <c r="X92" i="9" s="1"/>
  <c r="R76" i="9"/>
  <c r="X76" i="9" s="1"/>
  <c r="R60" i="9"/>
  <c r="X60" i="9" s="1"/>
  <c r="R44" i="9"/>
  <c r="X44" i="9" s="1"/>
  <c r="R28" i="9"/>
  <c r="X28" i="9" s="1"/>
  <c r="R4" i="9"/>
  <c r="X4" i="9" s="1"/>
  <c r="R5" i="9"/>
  <c r="X5" i="9" s="1"/>
  <c r="R9" i="9"/>
  <c r="X9" i="9" s="1"/>
  <c r="R13" i="9"/>
  <c r="X13" i="9" s="1"/>
  <c r="R17" i="9"/>
  <c r="X17" i="9" s="1"/>
  <c r="R21" i="9"/>
  <c r="X21" i="9" s="1"/>
  <c r="R25" i="9"/>
  <c r="X25" i="9" s="1"/>
  <c r="R29" i="9"/>
  <c r="X29" i="9" s="1"/>
  <c r="R33" i="9"/>
  <c r="X33" i="9" s="1"/>
  <c r="R37" i="9"/>
  <c r="X37" i="9" s="1"/>
  <c r="R41" i="9"/>
  <c r="X41" i="9" s="1"/>
  <c r="R45" i="9"/>
  <c r="X45" i="9" s="1"/>
  <c r="R49" i="9"/>
  <c r="X49" i="9" s="1"/>
  <c r="R53" i="9"/>
  <c r="X53" i="9" s="1"/>
  <c r="R57" i="9"/>
  <c r="X57" i="9" s="1"/>
  <c r="R61" i="9"/>
  <c r="X61" i="9" s="1"/>
  <c r="R65" i="9"/>
  <c r="X65" i="9" s="1"/>
  <c r="R69" i="9"/>
  <c r="X69" i="9" s="1"/>
  <c r="R73" i="9"/>
  <c r="X73" i="9" s="1"/>
  <c r="R77" i="9"/>
  <c r="X77" i="9" s="1"/>
  <c r="R81" i="9"/>
  <c r="X81" i="9" s="1"/>
  <c r="R85" i="9"/>
  <c r="X85" i="9" s="1"/>
  <c r="R89" i="9"/>
  <c r="X89" i="9" s="1"/>
  <c r="R93" i="9"/>
  <c r="X93" i="9" s="1"/>
  <c r="R97" i="9"/>
  <c r="X97" i="9" s="1"/>
  <c r="R101" i="9"/>
  <c r="X101" i="9" s="1"/>
  <c r="R6" i="9"/>
  <c r="X6" i="9" s="1"/>
  <c r="R10" i="9"/>
  <c r="X10" i="9" s="1"/>
  <c r="R14" i="9"/>
  <c r="X14" i="9" s="1"/>
  <c r="R18" i="9"/>
  <c r="X18" i="9" s="1"/>
  <c r="R22" i="9"/>
  <c r="X22" i="9" s="1"/>
  <c r="R26" i="9"/>
  <c r="X26" i="9" s="1"/>
  <c r="R30" i="9"/>
  <c r="X30" i="9" s="1"/>
  <c r="R34" i="9"/>
  <c r="X34" i="9" s="1"/>
  <c r="R38" i="9"/>
  <c r="X38" i="9" s="1"/>
  <c r="R42" i="9"/>
  <c r="X42" i="9" s="1"/>
  <c r="R46" i="9"/>
  <c r="X46" i="9" s="1"/>
  <c r="R50" i="9"/>
  <c r="X50" i="9" s="1"/>
  <c r="R54" i="9"/>
  <c r="X54" i="9" s="1"/>
  <c r="R58" i="9"/>
  <c r="X58" i="9" s="1"/>
  <c r="R62" i="9"/>
  <c r="X62" i="9" s="1"/>
  <c r="R66" i="9"/>
  <c r="X66" i="9" s="1"/>
  <c r="R70" i="9"/>
  <c r="X70" i="9" s="1"/>
  <c r="R74" i="9"/>
  <c r="X74" i="9" s="1"/>
  <c r="R78" i="9"/>
  <c r="X78" i="9" s="1"/>
  <c r="R82" i="9"/>
  <c r="X82" i="9" s="1"/>
  <c r="R86" i="9"/>
  <c r="X86" i="9" s="1"/>
  <c r="R90" i="9"/>
  <c r="X90" i="9" s="1"/>
  <c r="R94" i="9"/>
  <c r="X94" i="9" s="1"/>
  <c r="R98" i="9"/>
  <c r="X98" i="9" s="1"/>
  <c r="R102" i="9"/>
  <c r="X102" i="9" s="1"/>
  <c r="R7" i="9"/>
  <c r="X7" i="9" s="1"/>
  <c r="R11" i="9"/>
  <c r="X11" i="9" s="1"/>
  <c r="R15" i="9"/>
  <c r="X15" i="9" s="1"/>
  <c r="R19" i="9"/>
  <c r="X19" i="9" s="1"/>
  <c r="R23" i="9"/>
  <c r="X23" i="9" s="1"/>
  <c r="R27" i="9"/>
  <c r="X27" i="9" s="1"/>
  <c r="R31" i="9"/>
  <c r="X31" i="9" s="1"/>
  <c r="R35" i="9"/>
  <c r="X35" i="9" s="1"/>
  <c r="R39" i="9"/>
  <c r="X39" i="9" s="1"/>
  <c r="R43" i="9"/>
  <c r="X43" i="9" s="1"/>
  <c r="R47" i="9"/>
  <c r="X47" i="9" s="1"/>
  <c r="R51" i="9"/>
  <c r="X51" i="9" s="1"/>
  <c r="R55" i="9"/>
  <c r="X55" i="9" s="1"/>
  <c r="R59" i="9"/>
  <c r="X59" i="9" s="1"/>
  <c r="R63" i="9"/>
  <c r="X63" i="9" s="1"/>
  <c r="R67" i="9"/>
  <c r="X67" i="9" s="1"/>
  <c r="R71" i="9"/>
  <c r="X71" i="9" s="1"/>
  <c r="R75" i="9"/>
  <c r="X75" i="9" s="1"/>
  <c r="R79" i="9"/>
  <c r="X79" i="9" s="1"/>
  <c r="R83" i="9"/>
  <c r="X83" i="9" s="1"/>
  <c r="R87" i="9"/>
  <c r="X87" i="9" s="1"/>
  <c r="R91" i="9"/>
  <c r="X91" i="9" s="1"/>
  <c r="R95" i="9"/>
  <c r="X95" i="9" s="1"/>
  <c r="R99" i="9"/>
  <c r="X99" i="9" s="1"/>
  <c r="R103" i="9"/>
  <c r="X103" i="9" s="1"/>
  <c r="P124" i="9"/>
  <c r="T124" i="9" s="1"/>
  <c r="P120" i="9"/>
  <c r="T120" i="9" s="1"/>
  <c r="P116" i="9"/>
  <c r="T116" i="9" s="1"/>
  <c r="P112" i="9"/>
  <c r="T112" i="9" s="1"/>
  <c r="P108" i="9"/>
  <c r="T108" i="9" s="1"/>
  <c r="P104" i="9"/>
  <c r="T104" i="9" s="1"/>
  <c r="P100" i="9"/>
  <c r="T100" i="9" s="1"/>
  <c r="P96" i="9"/>
  <c r="T96" i="9" s="1"/>
  <c r="P92" i="9"/>
  <c r="T92" i="9" s="1"/>
  <c r="P88" i="9"/>
  <c r="T88" i="9" s="1"/>
  <c r="P84" i="9"/>
  <c r="T84" i="9" s="1"/>
  <c r="P80" i="9"/>
  <c r="T80" i="9" s="1"/>
  <c r="P76" i="9"/>
  <c r="T76" i="9" s="1"/>
  <c r="P72" i="9"/>
  <c r="T72" i="9" s="1"/>
  <c r="P68" i="9"/>
  <c r="T68" i="9" s="1"/>
  <c r="P64" i="9"/>
  <c r="T64" i="9" s="1"/>
  <c r="P60" i="9"/>
  <c r="T60" i="9" s="1"/>
  <c r="P56" i="9"/>
  <c r="T56" i="9" s="1"/>
  <c r="P52" i="9"/>
  <c r="T52" i="9" s="1"/>
  <c r="P48" i="9"/>
  <c r="T48" i="9" s="1"/>
  <c r="P44" i="9"/>
  <c r="T44" i="9" s="1"/>
  <c r="P40" i="9"/>
  <c r="T40" i="9" s="1"/>
  <c r="P36" i="9"/>
  <c r="T36" i="9" s="1"/>
  <c r="P32" i="9"/>
  <c r="T32" i="9" s="1"/>
  <c r="P28" i="9"/>
  <c r="T28" i="9" s="1"/>
  <c r="P24" i="9"/>
  <c r="T24" i="9" s="1"/>
  <c r="P20" i="9"/>
  <c r="T20" i="9" s="1"/>
  <c r="P16" i="9"/>
  <c r="T16" i="9" s="1"/>
  <c r="P12" i="9"/>
  <c r="T12" i="9" s="1"/>
  <c r="R124" i="9"/>
  <c r="X124" i="9" s="1"/>
  <c r="R120" i="9"/>
  <c r="X120" i="9" s="1"/>
  <c r="R116" i="9"/>
  <c r="X116" i="9" s="1"/>
  <c r="R112" i="9"/>
  <c r="X112" i="9" s="1"/>
  <c r="R108" i="9"/>
  <c r="X108" i="9" s="1"/>
  <c r="R104" i="9"/>
  <c r="X104" i="9" s="1"/>
  <c r="R88" i="9"/>
  <c r="X88" i="9" s="1"/>
  <c r="R72" i="9"/>
  <c r="X72" i="9" s="1"/>
  <c r="R56" i="9"/>
  <c r="X56" i="9" s="1"/>
  <c r="R40" i="9"/>
  <c r="X40" i="9" s="1"/>
  <c r="R24" i="9"/>
  <c r="X24" i="9" s="1"/>
  <c r="R8" i="9"/>
  <c r="X8" i="9" s="1"/>
  <c r="U8" i="9" l="1"/>
  <c r="V8" i="9" s="1"/>
  <c r="U122" i="9"/>
  <c r="V122" i="9" s="1"/>
  <c r="U114" i="9"/>
  <c r="V114" i="9" s="1"/>
  <c r="U48" i="9"/>
  <c r="V48" i="9" s="1"/>
  <c r="U96" i="9"/>
  <c r="V96" i="9" s="1"/>
  <c r="U19" i="9"/>
  <c r="V19" i="9" s="1"/>
  <c r="Y8" i="9"/>
  <c r="Z8" i="9" s="1"/>
  <c r="Y12" i="9"/>
  <c r="Z12" i="9" s="1"/>
  <c r="Y16" i="9"/>
  <c r="Z16" i="9" s="1"/>
  <c r="Y20" i="9"/>
  <c r="Z20" i="9" s="1"/>
  <c r="Y24" i="9"/>
  <c r="Z24" i="9" s="1"/>
  <c r="Y28" i="9"/>
  <c r="Z28" i="9" s="1"/>
  <c r="Y32" i="9"/>
  <c r="Z32" i="9" s="1"/>
  <c r="Y36" i="9"/>
  <c r="Z36" i="9" s="1"/>
  <c r="Y40" i="9"/>
  <c r="Z40" i="9" s="1"/>
  <c r="Y44" i="9"/>
  <c r="Z44" i="9" s="1"/>
  <c r="Y48" i="9"/>
  <c r="Z48" i="9" s="1"/>
  <c r="Y52" i="9"/>
  <c r="Z52" i="9" s="1"/>
  <c r="Y56" i="9"/>
  <c r="Z56" i="9" s="1"/>
  <c r="Y60" i="9"/>
  <c r="Z60" i="9" s="1"/>
  <c r="Y64" i="9"/>
  <c r="Z64" i="9" s="1"/>
  <c r="Y68" i="9"/>
  <c r="Z68" i="9" s="1"/>
  <c r="Y72" i="9"/>
  <c r="Z72" i="9" s="1"/>
  <c r="Y76" i="9"/>
  <c r="Z76" i="9" s="1"/>
  <c r="Y80" i="9"/>
  <c r="Z80" i="9" s="1"/>
  <c r="Y84" i="9"/>
  <c r="Z84" i="9" s="1"/>
  <c r="Y88" i="9"/>
  <c r="Z88" i="9" s="1"/>
  <c r="Y92" i="9"/>
  <c r="Z92" i="9" s="1"/>
  <c r="Y96" i="9"/>
  <c r="Z96" i="9" s="1"/>
  <c r="Y100" i="9"/>
  <c r="Z100" i="9" s="1"/>
  <c r="Y104" i="9"/>
  <c r="Z104" i="9" s="1"/>
  <c r="Y108" i="9"/>
  <c r="Z108" i="9" s="1"/>
  <c r="Y112" i="9"/>
  <c r="Z112" i="9" s="1"/>
  <c r="Y116" i="9"/>
  <c r="Z116" i="9" s="1"/>
  <c r="Y120" i="9"/>
  <c r="Z120" i="9" s="1"/>
  <c r="Y124" i="9"/>
  <c r="Y5" i="9"/>
  <c r="Z5" i="9" s="1"/>
  <c r="Y9" i="9"/>
  <c r="Z9" i="9" s="1"/>
  <c r="Y13" i="9"/>
  <c r="Z13" i="9" s="1"/>
  <c r="Y17" i="9"/>
  <c r="Z17" i="9" s="1"/>
  <c r="Y21" i="9"/>
  <c r="Z21" i="9" s="1"/>
  <c r="Y25" i="9"/>
  <c r="Z25" i="9" s="1"/>
  <c r="Y29" i="9"/>
  <c r="Z29" i="9" s="1"/>
  <c r="Y33" i="9"/>
  <c r="Z33" i="9" s="1"/>
  <c r="Y37" i="9"/>
  <c r="Z37" i="9" s="1"/>
  <c r="Y41" i="9"/>
  <c r="Z41" i="9" s="1"/>
  <c r="Y45" i="9"/>
  <c r="Z45" i="9" s="1"/>
  <c r="Y49" i="9"/>
  <c r="Z49" i="9" s="1"/>
  <c r="Y53" i="9"/>
  <c r="Z53" i="9" s="1"/>
  <c r="Y57" i="9"/>
  <c r="Z57" i="9" s="1"/>
  <c r="Y61" i="9"/>
  <c r="Z61" i="9" s="1"/>
  <c r="Y65" i="9"/>
  <c r="Z65" i="9" s="1"/>
  <c r="Y69" i="9"/>
  <c r="Z69" i="9" s="1"/>
  <c r="Y73" i="9"/>
  <c r="Z73" i="9" s="1"/>
  <c r="Y77" i="9"/>
  <c r="Z77" i="9" s="1"/>
  <c r="Y81" i="9"/>
  <c r="Z81" i="9" s="1"/>
  <c r="Y85" i="9"/>
  <c r="Z85" i="9" s="1"/>
  <c r="Y89" i="9"/>
  <c r="Z89" i="9" s="1"/>
  <c r="Y93" i="9"/>
  <c r="Z93" i="9" s="1"/>
  <c r="Y97" i="9"/>
  <c r="Z97" i="9" s="1"/>
  <c r="Y101" i="9"/>
  <c r="Z101" i="9" s="1"/>
  <c r="Y105" i="9"/>
  <c r="Z105" i="9" s="1"/>
  <c r="Y109" i="9"/>
  <c r="Z109" i="9" s="1"/>
  <c r="Y113" i="9"/>
  <c r="Z113" i="9" s="1"/>
  <c r="Y117" i="9"/>
  <c r="Z117" i="9" s="1"/>
  <c r="Y121" i="9"/>
  <c r="Z121" i="9" s="1"/>
  <c r="Y4" i="9"/>
  <c r="Z4" i="9" s="1"/>
  <c r="Y6" i="9"/>
  <c r="Z6" i="9" s="1"/>
  <c r="Y10" i="9"/>
  <c r="Z10" i="9" s="1"/>
  <c r="Y14" i="9"/>
  <c r="Z14" i="9" s="1"/>
  <c r="Y18" i="9"/>
  <c r="Z18" i="9" s="1"/>
  <c r="Y22" i="9"/>
  <c r="Z22" i="9" s="1"/>
  <c r="Y26" i="9"/>
  <c r="Z26" i="9" s="1"/>
  <c r="Y30" i="9"/>
  <c r="Z30" i="9" s="1"/>
  <c r="Y34" i="9"/>
  <c r="Z34" i="9" s="1"/>
  <c r="Y38" i="9"/>
  <c r="Z38" i="9" s="1"/>
  <c r="Y42" i="9"/>
  <c r="Z42" i="9" s="1"/>
  <c r="Y46" i="9"/>
  <c r="Z46" i="9" s="1"/>
  <c r="Y50" i="9"/>
  <c r="Z50" i="9" s="1"/>
  <c r="Y54" i="9"/>
  <c r="Z54" i="9" s="1"/>
  <c r="Y58" i="9"/>
  <c r="Z58" i="9" s="1"/>
  <c r="Y62" i="9"/>
  <c r="Z62" i="9" s="1"/>
  <c r="Y66" i="9"/>
  <c r="Z66" i="9" s="1"/>
  <c r="Y70" i="9"/>
  <c r="Z70" i="9" s="1"/>
  <c r="Y74" i="9"/>
  <c r="Z74" i="9" s="1"/>
  <c r="Y78" i="9"/>
  <c r="Z78" i="9" s="1"/>
  <c r="Y82" i="9"/>
  <c r="Z82" i="9" s="1"/>
  <c r="Y86" i="9"/>
  <c r="Z86" i="9" s="1"/>
  <c r="Y90" i="9"/>
  <c r="Z90" i="9" s="1"/>
  <c r="Y94" i="9"/>
  <c r="Z94" i="9" s="1"/>
  <c r="Y98" i="9"/>
  <c r="Z98" i="9" s="1"/>
  <c r="Y102" i="9"/>
  <c r="Z102" i="9" s="1"/>
  <c r="Y106" i="9"/>
  <c r="Z106" i="9" s="1"/>
  <c r="Y110" i="9"/>
  <c r="Z110" i="9" s="1"/>
  <c r="Y114" i="9"/>
  <c r="Z114" i="9" s="1"/>
  <c r="Y118" i="9"/>
  <c r="Z118" i="9" s="1"/>
  <c r="Y122" i="9"/>
  <c r="Z122" i="9" s="1"/>
  <c r="Y7" i="9"/>
  <c r="Z7" i="9" s="1"/>
  <c r="Y23" i="9"/>
  <c r="Z23" i="9" s="1"/>
  <c r="Y39" i="9"/>
  <c r="Z39" i="9" s="1"/>
  <c r="Y55" i="9"/>
  <c r="Z55" i="9" s="1"/>
  <c r="Y71" i="9"/>
  <c r="Z71" i="9" s="1"/>
  <c r="Y87" i="9"/>
  <c r="Z87" i="9" s="1"/>
  <c r="Y103" i="9"/>
  <c r="Z103" i="9" s="1"/>
  <c r="Y119" i="9"/>
  <c r="Z119" i="9" s="1"/>
  <c r="Y11" i="9"/>
  <c r="Z11" i="9" s="1"/>
  <c r="Y27" i="9"/>
  <c r="Z27" i="9" s="1"/>
  <c r="Y43" i="9"/>
  <c r="Z43" i="9" s="1"/>
  <c r="Y59" i="9"/>
  <c r="Z59" i="9" s="1"/>
  <c r="Y75" i="9"/>
  <c r="Z75" i="9" s="1"/>
  <c r="Y91" i="9"/>
  <c r="Z91" i="9" s="1"/>
  <c r="Y107" i="9"/>
  <c r="Z107" i="9" s="1"/>
  <c r="Y123" i="9"/>
  <c r="Z123" i="9" s="1"/>
  <c r="Y15" i="9"/>
  <c r="Z15" i="9" s="1"/>
  <c r="Y31" i="9"/>
  <c r="Z31" i="9" s="1"/>
  <c r="Y47" i="9"/>
  <c r="Z47" i="9" s="1"/>
  <c r="Y63" i="9"/>
  <c r="Z63" i="9" s="1"/>
  <c r="Y79" i="9"/>
  <c r="Z79" i="9" s="1"/>
  <c r="Y95" i="9"/>
  <c r="Z95" i="9" s="1"/>
  <c r="Y111" i="9"/>
  <c r="Z111" i="9" s="1"/>
  <c r="Y19" i="9"/>
  <c r="Z19" i="9" s="1"/>
  <c r="Y83" i="9"/>
  <c r="Z83" i="9" s="1"/>
  <c r="Y35" i="9"/>
  <c r="Z35" i="9" s="1"/>
  <c r="Y99" i="9"/>
  <c r="Z99" i="9" s="1"/>
  <c r="Y51" i="9"/>
  <c r="Z51" i="9" s="1"/>
  <c r="Y115" i="9"/>
  <c r="Z115" i="9" s="1"/>
  <c r="Y67" i="9"/>
  <c r="Z67" i="9" s="1"/>
  <c r="U80" i="9"/>
  <c r="V80" i="9" s="1"/>
  <c r="U7" i="9"/>
  <c r="V7" i="9" s="1"/>
  <c r="U113" i="9"/>
  <c r="V113" i="9" s="1"/>
  <c r="U87" i="9"/>
  <c r="V87" i="9" s="1"/>
  <c r="U55" i="9"/>
  <c r="V55" i="9" s="1"/>
  <c r="U124" i="9"/>
  <c r="U108" i="9"/>
  <c r="V108" i="9" s="1"/>
  <c r="U76" i="9"/>
  <c r="V76" i="9" s="1"/>
  <c r="U44" i="9"/>
  <c r="V44" i="9" s="1"/>
  <c r="U119" i="9"/>
  <c r="V119" i="9" s="1"/>
  <c r="U99" i="9"/>
  <c r="V99" i="9" s="1"/>
  <c r="U67" i="9"/>
  <c r="V67" i="9" s="1"/>
  <c r="U27" i="9"/>
  <c r="V27" i="9" s="1"/>
  <c r="U98" i="9"/>
  <c r="V98" i="9" s="1"/>
  <c r="U82" i="9"/>
  <c r="V82" i="9" s="1"/>
  <c r="U66" i="9"/>
  <c r="V66" i="9" s="1"/>
  <c r="U50" i="9"/>
  <c r="V50" i="9" s="1"/>
  <c r="U34" i="9"/>
  <c r="V34" i="9" s="1"/>
  <c r="U18" i="9"/>
  <c r="V18" i="9" s="1"/>
  <c r="U105" i="9"/>
  <c r="V105" i="9" s="1"/>
  <c r="U89" i="9"/>
  <c r="V89" i="9" s="1"/>
  <c r="U73" i="9"/>
  <c r="V73" i="9" s="1"/>
  <c r="U57" i="9"/>
  <c r="V57" i="9" s="1"/>
  <c r="U41" i="9"/>
  <c r="V41" i="9" s="1"/>
  <c r="U25" i="9"/>
  <c r="V25" i="9" s="1"/>
  <c r="U9" i="9"/>
  <c r="V9" i="9" s="1"/>
  <c r="U32" i="9"/>
  <c r="V32" i="9" s="1"/>
  <c r="U16" i="9"/>
  <c r="V16" i="9" s="1"/>
  <c r="U118" i="9"/>
  <c r="V118" i="9" s="1"/>
  <c r="U95" i="9"/>
  <c r="V95" i="9" s="1"/>
  <c r="U112" i="9"/>
  <c r="V112" i="9" s="1"/>
  <c r="U52" i="9"/>
  <c r="V52" i="9" s="1"/>
  <c r="U107" i="9"/>
  <c r="V107" i="9" s="1"/>
  <c r="U43" i="9"/>
  <c r="V43" i="9" s="1"/>
  <c r="U86" i="9"/>
  <c r="V86" i="9" s="1"/>
  <c r="U54" i="9"/>
  <c r="V54" i="9" s="1"/>
  <c r="U22" i="9"/>
  <c r="V22" i="9" s="1"/>
  <c r="U93" i="9"/>
  <c r="V93" i="9" s="1"/>
  <c r="U61" i="9"/>
  <c r="V61" i="9" s="1"/>
  <c r="U29" i="9"/>
  <c r="V29" i="9" s="1"/>
  <c r="U20" i="9"/>
  <c r="V20" i="9" s="1"/>
  <c r="U39" i="9"/>
  <c r="V39" i="9" s="1"/>
  <c r="U72" i="9"/>
  <c r="V72" i="9" s="1"/>
  <c r="U23" i="9"/>
  <c r="V23" i="9" s="1"/>
  <c r="U110" i="9"/>
  <c r="V110" i="9" s="1"/>
  <c r="U56" i="9"/>
  <c r="V56" i="9" s="1"/>
  <c r="U109" i="9"/>
  <c r="V109" i="9" s="1"/>
  <c r="U79" i="9"/>
  <c r="V79" i="9" s="1"/>
  <c r="U47" i="9"/>
  <c r="V47" i="9" s="1"/>
  <c r="U120" i="9"/>
  <c r="V120" i="9" s="1"/>
  <c r="U100" i="9"/>
  <c r="V100" i="9" s="1"/>
  <c r="U68" i="9"/>
  <c r="V68" i="9" s="1"/>
  <c r="U31" i="9"/>
  <c r="V31" i="9" s="1"/>
  <c r="U115" i="9"/>
  <c r="V115" i="9" s="1"/>
  <c r="U91" i="9"/>
  <c r="V91" i="9" s="1"/>
  <c r="U59" i="9"/>
  <c r="V59" i="9" s="1"/>
  <c r="U11" i="9"/>
  <c r="V11" i="9" s="1"/>
  <c r="U94" i="9"/>
  <c r="V94" i="9" s="1"/>
  <c r="U78" i="9"/>
  <c r="V78" i="9" s="1"/>
  <c r="U62" i="9"/>
  <c r="V62" i="9" s="1"/>
  <c r="U46" i="9"/>
  <c r="V46" i="9" s="1"/>
  <c r="U30" i="9"/>
  <c r="V30" i="9" s="1"/>
  <c r="U14" i="9"/>
  <c r="V14" i="9" s="1"/>
  <c r="U101" i="9"/>
  <c r="V101" i="9" s="1"/>
  <c r="U85" i="9"/>
  <c r="V85" i="9" s="1"/>
  <c r="U69" i="9"/>
  <c r="V69" i="9" s="1"/>
  <c r="U53" i="9"/>
  <c r="V53" i="9" s="1"/>
  <c r="U37" i="9"/>
  <c r="V37" i="9" s="1"/>
  <c r="U21" i="9"/>
  <c r="V21" i="9" s="1"/>
  <c r="U5" i="9"/>
  <c r="V5" i="9" s="1"/>
  <c r="U28" i="9"/>
  <c r="V28" i="9" s="1"/>
  <c r="U12" i="9"/>
  <c r="V12" i="9" s="1"/>
  <c r="U117" i="9"/>
  <c r="V117" i="9" s="1"/>
  <c r="U63" i="9"/>
  <c r="V63" i="9" s="1"/>
  <c r="U84" i="9"/>
  <c r="V84" i="9" s="1"/>
  <c r="U123" i="9"/>
  <c r="V123" i="9" s="1"/>
  <c r="U75" i="9"/>
  <c r="V75" i="9" s="1"/>
  <c r="U102" i="9"/>
  <c r="V102" i="9" s="1"/>
  <c r="U70" i="9"/>
  <c r="V70" i="9" s="1"/>
  <c r="U38" i="9"/>
  <c r="V38" i="9" s="1"/>
  <c r="U6" i="9"/>
  <c r="V6" i="9" s="1"/>
  <c r="U77" i="9"/>
  <c r="V77" i="9" s="1"/>
  <c r="U45" i="9"/>
  <c r="V45" i="9" s="1"/>
  <c r="U13" i="9"/>
  <c r="V13" i="9" s="1"/>
  <c r="U36" i="9"/>
  <c r="V36" i="9" s="1"/>
  <c r="U104" i="9"/>
  <c r="V104" i="9" s="1"/>
  <c r="U64" i="9"/>
  <c r="V64" i="9" s="1"/>
  <c r="U88" i="9"/>
  <c r="V88" i="9" s="1"/>
  <c r="U121" i="9"/>
  <c r="V121" i="9" s="1"/>
  <c r="U103" i="9"/>
  <c r="V103" i="9" s="1"/>
  <c r="U71" i="9"/>
  <c r="V71" i="9" s="1"/>
  <c r="U35" i="9"/>
  <c r="V35" i="9" s="1"/>
  <c r="U116" i="9"/>
  <c r="V116" i="9" s="1"/>
  <c r="U92" i="9"/>
  <c r="V92" i="9" s="1"/>
  <c r="U60" i="9"/>
  <c r="V60" i="9" s="1"/>
  <c r="U15" i="9"/>
  <c r="V15" i="9" s="1"/>
  <c r="U111" i="9"/>
  <c r="V111" i="9" s="1"/>
  <c r="U83" i="9"/>
  <c r="V83" i="9" s="1"/>
  <c r="U51" i="9"/>
  <c r="V51" i="9" s="1"/>
  <c r="U106" i="9"/>
  <c r="V106" i="9" s="1"/>
  <c r="U90" i="9"/>
  <c r="V90" i="9" s="1"/>
  <c r="U74" i="9"/>
  <c r="V74" i="9" s="1"/>
  <c r="U58" i="9"/>
  <c r="V58" i="9" s="1"/>
  <c r="U42" i="9"/>
  <c r="V42" i="9" s="1"/>
  <c r="U26" i="9"/>
  <c r="V26" i="9" s="1"/>
  <c r="U10" i="9"/>
  <c r="V10" i="9" s="1"/>
  <c r="U97" i="9"/>
  <c r="V97" i="9" s="1"/>
  <c r="U81" i="9"/>
  <c r="V81" i="9" s="1"/>
  <c r="U65" i="9"/>
  <c r="V65" i="9" s="1"/>
  <c r="U49" i="9"/>
  <c r="V49" i="9" s="1"/>
  <c r="U33" i="9"/>
  <c r="V33" i="9" s="1"/>
  <c r="U17" i="9"/>
  <c r="V17" i="9" s="1"/>
  <c r="U40" i="9"/>
  <c r="V40" i="9" s="1"/>
  <c r="U24" i="9"/>
  <c r="V24" i="9" s="1"/>
  <c r="C244" i="11"/>
  <c r="C243" i="11"/>
  <c r="C242" i="11"/>
  <c r="C241" i="11"/>
  <c r="C240" i="11"/>
  <c r="C239" i="11"/>
  <c r="C238" i="11"/>
  <c r="C237" i="11"/>
  <c r="C236" i="11"/>
  <c r="C235" i="11"/>
  <c r="C234" i="11"/>
  <c r="C233" i="11"/>
  <c r="C232" i="11"/>
  <c r="C231" i="11"/>
  <c r="C230" i="11"/>
  <c r="C229" i="11"/>
  <c r="C228" i="11"/>
  <c r="C227" i="11"/>
  <c r="C226" i="11"/>
  <c r="C225" i="11"/>
  <c r="C224" i="11"/>
  <c r="C223" i="11"/>
  <c r="C222" i="11"/>
  <c r="C221" i="11"/>
  <c r="C220" i="11"/>
  <c r="C219" i="11"/>
  <c r="C218" i="11"/>
  <c r="C217" i="11"/>
  <c r="C216" i="11"/>
  <c r="C215" i="11"/>
  <c r="C214" i="11"/>
  <c r="C213" i="11"/>
  <c r="C212" i="11"/>
  <c r="C211" i="11"/>
  <c r="C210" i="11"/>
  <c r="C209" i="11"/>
  <c r="C208" i="11"/>
  <c r="C207" i="11"/>
  <c r="C206" i="11"/>
  <c r="C205" i="11"/>
  <c r="C204" i="11"/>
  <c r="C203" i="11"/>
  <c r="C202" i="11"/>
  <c r="C201" i="11"/>
  <c r="C200" i="11"/>
  <c r="C199" i="11"/>
  <c r="C198" i="11"/>
  <c r="C197" i="11"/>
  <c r="C196" i="11"/>
  <c r="C195" i="11"/>
  <c r="C194" i="11"/>
  <c r="C193" i="11"/>
  <c r="C192" i="11"/>
  <c r="C191" i="11"/>
  <c r="C190" i="11"/>
  <c r="C189" i="11"/>
  <c r="C188" i="11"/>
  <c r="C187" i="11"/>
  <c r="C186" i="11"/>
  <c r="C185" i="11"/>
  <c r="C184" i="11"/>
  <c r="C183" i="11"/>
  <c r="C182" i="11"/>
  <c r="C181" i="11"/>
  <c r="C180" i="11"/>
  <c r="C179" i="11"/>
  <c r="C178" i="11"/>
  <c r="C177" i="11"/>
  <c r="C176" i="11"/>
  <c r="C175" i="11"/>
  <c r="C174" i="11"/>
  <c r="C173" i="11"/>
  <c r="C172" i="11"/>
  <c r="C171" i="11"/>
  <c r="C170" i="11"/>
  <c r="C169" i="11"/>
  <c r="C168" i="11"/>
  <c r="C167" i="11"/>
  <c r="C166" i="11"/>
  <c r="C165" i="11"/>
  <c r="C164" i="11"/>
  <c r="C163" i="11"/>
  <c r="C162" i="11"/>
  <c r="C161" i="11"/>
  <c r="C160" i="11"/>
  <c r="C159" i="11"/>
  <c r="C158" i="11"/>
  <c r="C157" i="11"/>
  <c r="C156" i="11"/>
  <c r="C155" i="11"/>
  <c r="C154" i="11"/>
  <c r="C153" i="11"/>
  <c r="C152" i="11"/>
  <c r="C151" i="11"/>
  <c r="C150" i="11"/>
  <c r="C149" i="11"/>
  <c r="C148" i="11"/>
  <c r="C147" i="11"/>
  <c r="C146" i="11"/>
  <c r="C145" i="11"/>
  <c r="C144" i="11"/>
  <c r="C143" i="11"/>
  <c r="C142" i="11"/>
  <c r="C141" i="11"/>
  <c r="C140" i="11"/>
  <c r="C139" i="11"/>
  <c r="C138" i="11"/>
  <c r="C137" i="11"/>
  <c r="C136" i="11"/>
  <c r="C135" i="11"/>
  <c r="C134" i="11"/>
  <c r="C133" i="11"/>
  <c r="C132" i="11"/>
  <c r="C131" i="11"/>
  <c r="C130" i="11"/>
  <c r="C129" i="11"/>
  <c r="C128" i="11"/>
  <c r="C127" i="11"/>
  <c r="C126" i="11"/>
  <c r="C125" i="11"/>
  <c r="C124" i="11"/>
  <c r="C123" i="11"/>
  <c r="C122" i="11"/>
  <c r="C121" i="11"/>
  <c r="C120" i="11"/>
  <c r="C119" i="11"/>
  <c r="C118" i="11"/>
  <c r="C117" i="11"/>
  <c r="C116" i="11"/>
  <c r="C115" i="11"/>
  <c r="C114" i="11"/>
  <c r="C113" i="11"/>
  <c r="C112" i="11"/>
  <c r="C111" i="11"/>
  <c r="C110" i="11"/>
  <c r="C109" i="11"/>
  <c r="C108" i="11"/>
  <c r="C107" i="11"/>
  <c r="C106" i="11"/>
  <c r="C105" i="11"/>
  <c r="C104" i="11"/>
  <c r="C103" i="11"/>
  <c r="C102" i="11"/>
  <c r="C101" i="11"/>
  <c r="C100" i="11"/>
  <c r="C99" i="11"/>
  <c r="C98" i="11"/>
  <c r="C97" i="11"/>
  <c r="C96" i="11"/>
  <c r="C95" i="11"/>
  <c r="C94" i="11"/>
  <c r="C93" i="11"/>
  <c r="C92" i="11"/>
  <c r="C91" i="11"/>
  <c r="C90" i="11"/>
  <c r="C89" i="11"/>
  <c r="C88" i="11"/>
  <c r="C87" i="11"/>
  <c r="C86" i="11"/>
  <c r="C85" i="11"/>
  <c r="C84" i="11"/>
  <c r="C83" i="11"/>
  <c r="C82" i="11"/>
  <c r="C81" i="11"/>
  <c r="C80" i="11"/>
  <c r="C79" i="11"/>
  <c r="C78" i="11"/>
  <c r="C77" i="11"/>
  <c r="C76" i="11"/>
  <c r="C75" i="11"/>
  <c r="C74" i="11"/>
  <c r="C73" i="11"/>
  <c r="C72" i="11"/>
  <c r="C71" i="11"/>
  <c r="C70" i="11"/>
  <c r="C69" i="11"/>
  <c r="C68" i="11"/>
  <c r="C67" i="11"/>
  <c r="C66" i="11"/>
  <c r="C65" i="11"/>
  <c r="C64" i="11"/>
  <c r="C63" i="11"/>
  <c r="C62" i="11"/>
  <c r="C61" i="11"/>
  <c r="C60" i="11"/>
  <c r="C59" i="11"/>
  <c r="C58" i="11"/>
  <c r="C57" i="11"/>
  <c r="C56" i="11"/>
  <c r="C55" i="11"/>
  <c r="C54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" i="11"/>
  <c r="U127" i="9" l="1"/>
  <c r="V124" i="9"/>
  <c r="V125" i="9" s="1"/>
  <c r="Z124" i="9"/>
  <c r="Z125" i="9" s="1"/>
  <c r="Y127" i="9"/>
  <c r="D3" i="11"/>
  <c r="E28" i="11" s="1"/>
  <c r="E53" i="11"/>
  <c r="E44" i="11"/>
  <c r="E60" i="11"/>
  <c r="E42" i="11"/>
  <c r="E50" i="11"/>
  <c r="E169" i="11"/>
  <c r="E193" i="11"/>
  <c r="E99" i="11"/>
  <c r="E165" i="11"/>
  <c r="E233" i="11"/>
  <c r="E181" i="11"/>
  <c r="E229" i="11"/>
  <c r="E84" i="11"/>
  <c r="E132" i="11"/>
  <c r="E136" i="11"/>
  <c r="E156" i="11"/>
  <c r="E123" i="11"/>
  <c r="E147" i="11"/>
  <c r="E159" i="11"/>
  <c r="E190" i="11"/>
  <c r="E194" i="11"/>
  <c r="E210" i="11"/>
  <c r="E214" i="11"/>
  <c r="E230" i="11"/>
  <c r="E238" i="11"/>
  <c r="E170" i="11"/>
  <c r="E174" i="11"/>
  <c r="E175" i="11"/>
  <c r="U128" i="9" l="1"/>
  <c r="W125" i="9"/>
  <c r="U129" i="9" s="1"/>
  <c r="Y128" i="9"/>
  <c r="AA125" i="9"/>
  <c r="Y129" i="9" s="1"/>
  <c r="E171" i="11"/>
  <c r="E162" i="11"/>
  <c r="E226" i="11"/>
  <c r="F226" i="11" s="1"/>
  <c r="E206" i="11"/>
  <c r="F206" i="11" s="1"/>
  <c r="E182" i="11"/>
  <c r="E143" i="11"/>
  <c r="E152" i="11"/>
  <c r="F152" i="11" s="1"/>
  <c r="E96" i="11"/>
  <c r="G96" i="11" s="1"/>
  <c r="E213" i="11"/>
  <c r="E217" i="11"/>
  <c r="F217" i="11" s="1"/>
  <c r="E72" i="11"/>
  <c r="G72" i="11" s="1"/>
  <c r="E108" i="11"/>
  <c r="F108" i="11" s="1"/>
  <c r="E107" i="11"/>
  <c r="E40" i="11"/>
  <c r="E18" i="11"/>
  <c r="G18" i="11" s="1"/>
  <c r="E163" i="11"/>
  <c r="F163" i="11" s="1"/>
  <c r="E241" i="11"/>
  <c r="E222" i="11"/>
  <c r="E198" i="11"/>
  <c r="G198" i="11" s="1"/>
  <c r="E178" i="11"/>
  <c r="F178" i="11" s="1"/>
  <c r="E139" i="11"/>
  <c r="E140" i="11"/>
  <c r="E92" i="11"/>
  <c r="E205" i="11"/>
  <c r="G205" i="11" s="1"/>
  <c r="E173" i="11"/>
  <c r="E64" i="11"/>
  <c r="E82" i="11"/>
  <c r="G82" i="11" s="1"/>
  <c r="E103" i="11"/>
  <c r="G103" i="11" s="1"/>
  <c r="E177" i="11"/>
  <c r="E24" i="11"/>
  <c r="E14" i="11"/>
  <c r="E20" i="11"/>
  <c r="G20" i="11" s="1"/>
  <c r="E167" i="11"/>
  <c r="E166" i="11"/>
  <c r="F166" i="11" s="1"/>
  <c r="E234" i="11"/>
  <c r="F234" i="11" s="1"/>
  <c r="E218" i="11"/>
  <c r="F218" i="11" s="1"/>
  <c r="E202" i="11"/>
  <c r="E186" i="11"/>
  <c r="F186" i="11" s="1"/>
  <c r="E155" i="11"/>
  <c r="F155" i="11" s="1"/>
  <c r="E131" i="11"/>
  <c r="F131" i="11" s="1"/>
  <c r="E148" i="11"/>
  <c r="E100" i="11"/>
  <c r="G100" i="11" s="1"/>
  <c r="E237" i="11"/>
  <c r="G237" i="11" s="1"/>
  <c r="E197" i="11"/>
  <c r="F197" i="11" s="1"/>
  <c r="E185" i="11"/>
  <c r="E91" i="11"/>
  <c r="F91" i="11" s="1"/>
  <c r="E56" i="11"/>
  <c r="G56" i="11" s="1"/>
  <c r="E116" i="11"/>
  <c r="G116" i="11" s="1"/>
  <c r="E74" i="11"/>
  <c r="E119" i="11"/>
  <c r="F119" i="11" s="1"/>
  <c r="E76" i="11"/>
  <c r="G76" i="11" s="1"/>
  <c r="E209" i="11"/>
  <c r="G209" i="11" s="1"/>
  <c r="E161" i="11"/>
  <c r="E34" i="11"/>
  <c r="G34" i="11" s="1"/>
  <c r="E78" i="11"/>
  <c r="G78" i="11" s="1"/>
  <c r="E36" i="11"/>
  <c r="F36" i="11" s="1"/>
  <c r="E87" i="11"/>
  <c r="E225" i="11"/>
  <c r="G225" i="11" s="1"/>
  <c r="E112" i="11"/>
  <c r="F112" i="11" s="1"/>
  <c r="E66" i="11"/>
  <c r="G66" i="11" s="1"/>
  <c r="E111" i="11"/>
  <c r="E68" i="11"/>
  <c r="G68" i="11" s="1"/>
  <c r="E70" i="11"/>
  <c r="G70" i="11" s="1"/>
  <c r="E62" i="11"/>
  <c r="F62" i="11" s="1"/>
  <c r="E30" i="11"/>
  <c r="E54" i="11"/>
  <c r="F54" i="11" s="1"/>
  <c r="F175" i="11"/>
  <c r="G175" i="11"/>
  <c r="G241" i="11"/>
  <c r="F241" i="11"/>
  <c r="F210" i="11"/>
  <c r="G210" i="11"/>
  <c r="G140" i="11"/>
  <c r="F140" i="11"/>
  <c r="G84" i="11"/>
  <c r="F84" i="11"/>
  <c r="G181" i="11"/>
  <c r="F181" i="11"/>
  <c r="F99" i="11"/>
  <c r="G99" i="11"/>
  <c r="F82" i="11"/>
  <c r="F111" i="11"/>
  <c r="G111" i="11"/>
  <c r="G44" i="11"/>
  <c r="F44" i="11"/>
  <c r="G62" i="11"/>
  <c r="F171" i="11"/>
  <c r="G171" i="11"/>
  <c r="F222" i="11"/>
  <c r="G222" i="11"/>
  <c r="G136" i="11"/>
  <c r="F136" i="11"/>
  <c r="F237" i="11"/>
  <c r="G233" i="11"/>
  <c r="F233" i="11"/>
  <c r="G91" i="11"/>
  <c r="G193" i="11"/>
  <c r="F193" i="11"/>
  <c r="G74" i="11"/>
  <c r="F74" i="11"/>
  <c r="F107" i="11"/>
  <c r="G107" i="11"/>
  <c r="G177" i="11"/>
  <c r="F177" i="11"/>
  <c r="G30" i="11"/>
  <c r="F30" i="11"/>
  <c r="G28" i="11"/>
  <c r="F28" i="11"/>
  <c r="F167" i="11"/>
  <c r="G167" i="11"/>
  <c r="F202" i="11"/>
  <c r="G202" i="11"/>
  <c r="F139" i="11"/>
  <c r="G139" i="11"/>
  <c r="F123" i="11"/>
  <c r="G123" i="11"/>
  <c r="G148" i="11"/>
  <c r="F148" i="11"/>
  <c r="G132" i="11"/>
  <c r="F132" i="11"/>
  <c r="G92" i="11"/>
  <c r="F92" i="11"/>
  <c r="G229" i="11"/>
  <c r="F229" i="11"/>
  <c r="G217" i="11"/>
  <c r="G165" i="11"/>
  <c r="F165" i="11"/>
  <c r="F87" i="11"/>
  <c r="G87" i="11"/>
  <c r="F56" i="11"/>
  <c r="G169" i="11"/>
  <c r="F169" i="11"/>
  <c r="G60" i="11"/>
  <c r="F60" i="11"/>
  <c r="F70" i="11"/>
  <c r="G161" i="11"/>
  <c r="F161" i="11"/>
  <c r="E243" i="11"/>
  <c r="E239" i="11"/>
  <c r="E235" i="11"/>
  <c r="E231" i="11"/>
  <c r="E227" i="11"/>
  <c r="E223" i="11"/>
  <c r="E219" i="11"/>
  <c r="E215" i="11"/>
  <c r="E211" i="11"/>
  <c r="E207" i="11"/>
  <c r="E203" i="11"/>
  <c r="E199" i="11"/>
  <c r="E195" i="11"/>
  <c r="E191" i="11"/>
  <c r="E187" i="11"/>
  <c r="E183" i="11"/>
  <c r="E179" i="11"/>
  <c r="E242" i="11"/>
  <c r="E244" i="11"/>
  <c r="E240" i="11"/>
  <c r="E176" i="11"/>
  <c r="E172" i="11"/>
  <c r="E168" i="11"/>
  <c r="E164" i="11"/>
  <c r="E128" i="11"/>
  <c r="E236" i="11"/>
  <c r="E232" i="11"/>
  <c r="E228" i="11"/>
  <c r="E224" i="11"/>
  <c r="E220" i="11"/>
  <c r="E216" i="11"/>
  <c r="E212" i="11"/>
  <c r="E208" i="11"/>
  <c r="E204" i="11"/>
  <c r="E200" i="11"/>
  <c r="E196" i="11"/>
  <c r="E192" i="11"/>
  <c r="E188" i="11"/>
  <c r="E184" i="11"/>
  <c r="E180" i="11"/>
  <c r="E125" i="11"/>
  <c r="E158" i="11"/>
  <c r="E154" i="11"/>
  <c r="E150" i="11"/>
  <c r="E146" i="11"/>
  <c r="E142" i="11"/>
  <c r="E138" i="11"/>
  <c r="E134" i="11"/>
  <c r="E130" i="11"/>
  <c r="E126" i="11"/>
  <c r="E118" i="11"/>
  <c r="E114" i="11"/>
  <c r="E110" i="11"/>
  <c r="E106" i="11"/>
  <c r="E102" i="11"/>
  <c r="E97" i="11"/>
  <c r="E93" i="11"/>
  <c r="E89" i="11"/>
  <c r="E85" i="11"/>
  <c r="E157" i="11"/>
  <c r="E149" i="11"/>
  <c r="E141" i="11"/>
  <c r="E133" i="11"/>
  <c r="E124" i="11"/>
  <c r="E94" i="11"/>
  <c r="E86" i="11"/>
  <c r="E153" i="11"/>
  <c r="E137" i="11"/>
  <c r="E122" i="11"/>
  <c r="E98" i="11"/>
  <c r="E77" i="11"/>
  <c r="E69" i="11"/>
  <c r="E61" i="11"/>
  <c r="E49" i="11"/>
  <c r="E41" i="11"/>
  <c r="E83" i="11"/>
  <c r="E79" i="11"/>
  <c r="E71" i="11"/>
  <c r="E63" i="11"/>
  <c r="E51" i="11"/>
  <c r="E43" i="11"/>
  <c r="E145" i="11"/>
  <c r="E117" i="11"/>
  <c r="E113" i="11"/>
  <c r="E109" i="11"/>
  <c r="E105" i="11"/>
  <c r="E101" i="11"/>
  <c r="E90" i="11"/>
  <c r="E81" i="11"/>
  <c r="E73" i="11"/>
  <c r="E65" i="11"/>
  <c r="E57" i="11"/>
  <c r="E55" i="11"/>
  <c r="E39" i="11"/>
  <c r="E59" i="11"/>
  <c r="E37" i="11"/>
  <c r="E29" i="11"/>
  <c r="E75" i="11"/>
  <c r="E47" i="11"/>
  <c r="E27" i="11"/>
  <c r="E23" i="11"/>
  <c r="E17" i="11"/>
  <c r="E15" i="11"/>
  <c r="E13" i="11"/>
  <c r="E9" i="11"/>
  <c r="E7" i="11"/>
  <c r="AA3" i="11"/>
  <c r="E67" i="11"/>
  <c r="E35" i="11"/>
  <c r="E33" i="11"/>
  <c r="E31" i="11"/>
  <c r="E25" i="11"/>
  <c r="E21" i="11"/>
  <c r="E19" i="11"/>
  <c r="E11" i="11"/>
  <c r="E5" i="11"/>
  <c r="E26" i="11"/>
  <c r="E10" i="11"/>
  <c r="E38" i="11"/>
  <c r="E12" i="11"/>
  <c r="E16" i="11"/>
  <c r="F174" i="11"/>
  <c r="G174" i="11"/>
  <c r="F194" i="11"/>
  <c r="G194" i="11"/>
  <c r="F147" i="11"/>
  <c r="G147" i="11"/>
  <c r="G156" i="11"/>
  <c r="F156" i="11"/>
  <c r="G213" i="11"/>
  <c r="F213" i="11"/>
  <c r="G185" i="11"/>
  <c r="F185" i="11"/>
  <c r="F50" i="11"/>
  <c r="G50" i="11"/>
  <c r="G40" i="11"/>
  <c r="F40" i="11"/>
  <c r="G24" i="11"/>
  <c r="F24" i="11"/>
  <c r="F170" i="11"/>
  <c r="G170" i="11"/>
  <c r="F238" i="11"/>
  <c r="G238" i="11"/>
  <c r="F190" i="11"/>
  <c r="G190" i="11"/>
  <c r="F159" i="11"/>
  <c r="G159" i="11"/>
  <c r="F143" i="11"/>
  <c r="G143" i="11"/>
  <c r="G152" i="11"/>
  <c r="G173" i="11"/>
  <c r="F173" i="11"/>
  <c r="G64" i="11"/>
  <c r="F64" i="11"/>
  <c r="G112" i="11"/>
  <c r="F42" i="11"/>
  <c r="G42" i="11"/>
  <c r="F209" i="11"/>
  <c r="F53" i="11"/>
  <c r="G53" i="11"/>
  <c r="G14" i="11"/>
  <c r="F14" i="11"/>
  <c r="F162" i="11"/>
  <c r="G162" i="11"/>
  <c r="F230" i="11"/>
  <c r="G230" i="11"/>
  <c r="F214" i="11"/>
  <c r="G214" i="11"/>
  <c r="F198" i="11"/>
  <c r="F182" i="11"/>
  <c r="G182" i="11"/>
  <c r="E151" i="11"/>
  <c r="E135" i="11"/>
  <c r="E160" i="11"/>
  <c r="E144" i="11"/>
  <c r="E121" i="11"/>
  <c r="E88" i="11"/>
  <c r="E221" i="11"/>
  <c r="E189" i="11"/>
  <c r="E201" i="11"/>
  <c r="E127" i="11"/>
  <c r="E80" i="11"/>
  <c r="E48" i="11"/>
  <c r="E120" i="11"/>
  <c r="E104" i="11"/>
  <c r="E58" i="11"/>
  <c r="E115" i="11"/>
  <c r="E95" i="11"/>
  <c r="E52" i="11"/>
  <c r="E46" i="11"/>
  <c r="E129" i="11"/>
  <c r="E45" i="11"/>
  <c r="E22" i="11"/>
  <c r="E6" i="11"/>
  <c r="E32" i="11"/>
  <c r="E4" i="11"/>
  <c r="E8" i="11"/>
  <c r="F205" i="11" l="1"/>
  <c r="F103" i="11"/>
  <c r="G197" i="11"/>
  <c r="G36" i="11"/>
  <c r="F96" i="11"/>
  <c r="F78" i="11"/>
  <c r="F76" i="11"/>
  <c r="F72" i="11"/>
  <c r="G226" i="11"/>
  <c r="G108" i="11"/>
  <c r="G155" i="11"/>
  <c r="G234" i="11"/>
  <c r="F18" i="11"/>
  <c r="G163" i="11"/>
  <c r="G206" i="11"/>
  <c r="G131" i="11"/>
  <c r="F66" i="11"/>
  <c r="G218" i="11"/>
  <c r="G54" i="11"/>
  <c r="F116" i="11"/>
  <c r="G178" i="11"/>
  <c r="F20" i="11"/>
  <c r="F225" i="11"/>
  <c r="F68" i="11"/>
  <c r="F100" i="11"/>
  <c r="F34" i="11"/>
  <c r="G119" i="11"/>
  <c r="G186" i="11"/>
  <c r="G166" i="11"/>
  <c r="G22" i="11"/>
  <c r="F22" i="11"/>
  <c r="G52" i="11"/>
  <c r="F52" i="11"/>
  <c r="F127" i="11"/>
  <c r="G127" i="11"/>
  <c r="G88" i="11"/>
  <c r="F88" i="11"/>
  <c r="F135" i="11"/>
  <c r="G135" i="11"/>
  <c r="F38" i="11"/>
  <c r="G38" i="11"/>
  <c r="G11" i="11"/>
  <c r="F11" i="11"/>
  <c r="G31" i="11"/>
  <c r="F31" i="11"/>
  <c r="G15" i="11"/>
  <c r="F15" i="11"/>
  <c r="G47" i="11"/>
  <c r="F47" i="11"/>
  <c r="G59" i="11"/>
  <c r="F59" i="11"/>
  <c r="F65" i="11"/>
  <c r="G65" i="11"/>
  <c r="G101" i="11"/>
  <c r="F101" i="11"/>
  <c r="G117" i="11"/>
  <c r="F117" i="11"/>
  <c r="G63" i="11"/>
  <c r="F63" i="11"/>
  <c r="F41" i="11"/>
  <c r="G41" i="11"/>
  <c r="F77" i="11"/>
  <c r="G77" i="11"/>
  <c r="G153" i="11"/>
  <c r="F153" i="11"/>
  <c r="G133" i="11"/>
  <c r="F133" i="11"/>
  <c r="F85" i="11"/>
  <c r="G85" i="11"/>
  <c r="G102" i="11"/>
  <c r="F102" i="11"/>
  <c r="G118" i="11"/>
  <c r="F118" i="11"/>
  <c r="G138" i="11"/>
  <c r="F138" i="11"/>
  <c r="G154" i="11"/>
  <c r="F154" i="11"/>
  <c r="G184" i="11"/>
  <c r="F184" i="11"/>
  <c r="G200" i="11"/>
  <c r="F200" i="11"/>
  <c r="G216" i="11"/>
  <c r="F216" i="11"/>
  <c r="G232" i="11"/>
  <c r="F232" i="11"/>
  <c r="G168" i="11"/>
  <c r="F168" i="11"/>
  <c r="G244" i="11"/>
  <c r="F244" i="11"/>
  <c r="G187" i="11"/>
  <c r="F187" i="11"/>
  <c r="G203" i="11"/>
  <c r="F203" i="11"/>
  <c r="G219" i="11"/>
  <c r="F219" i="11"/>
  <c r="G235" i="11"/>
  <c r="F235" i="11"/>
  <c r="G4" i="11"/>
  <c r="F4" i="11"/>
  <c r="F45" i="11"/>
  <c r="G45" i="11"/>
  <c r="F95" i="11"/>
  <c r="G95" i="11"/>
  <c r="G120" i="11"/>
  <c r="F120" i="11"/>
  <c r="G201" i="11"/>
  <c r="F201" i="11"/>
  <c r="G121" i="11"/>
  <c r="F121" i="11"/>
  <c r="F151" i="11"/>
  <c r="G151" i="11"/>
  <c r="G19" i="11"/>
  <c r="F19" i="11"/>
  <c r="G7" i="11"/>
  <c r="F7" i="11"/>
  <c r="G75" i="11"/>
  <c r="F75" i="11"/>
  <c r="F73" i="11"/>
  <c r="G73" i="11"/>
  <c r="G145" i="11"/>
  <c r="F145" i="11"/>
  <c r="F49" i="11"/>
  <c r="G49" i="11"/>
  <c r="G86" i="11"/>
  <c r="F86" i="11"/>
  <c r="F89" i="11"/>
  <c r="G89" i="11"/>
  <c r="G126" i="11"/>
  <c r="F126" i="11"/>
  <c r="G158" i="11"/>
  <c r="F158" i="11"/>
  <c r="G204" i="11"/>
  <c r="F204" i="11"/>
  <c r="G236" i="11"/>
  <c r="F236" i="11"/>
  <c r="F242" i="11"/>
  <c r="G242" i="11"/>
  <c r="G207" i="11"/>
  <c r="F207" i="11"/>
  <c r="G239" i="11"/>
  <c r="F239" i="11"/>
  <c r="G32" i="11"/>
  <c r="F32" i="11"/>
  <c r="F129" i="11"/>
  <c r="G129" i="11"/>
  <c r="F115" i="11"/>
  <c r="G115" i="11"/>
  <c r="G48" i="11"/>
  <c r="F48" i="11"/>
  <c r="G189" i="11"/>
  <c r="F189" i="11"/>
  <c r="G144" i="11"/>
  <c r="F144" i="11"/>
  <c r="G16" i="11"/>
  <c r="F16" i="11"/>
  <c r="G26" i="11"/>
  <c r="F26" i="11"/>
  <c r="F21" i="11"/>
  <c r="G21" i="11"/>
  <c r="G35" i="11"/>
  <c r="F35" i="11"/>
  <c r="F9" i="11"/>
  <c r="G9" i="11"/>
  <c r="G23" i="11"/>
  <c r="F23" i="11"/>
  <c r="F29" i="11"/>
  <c r="G29" i="11"/>
  <c r="G55" i="11"/>
  <c r="F55" i="11"/>
  <c r="F81" i="11"/>
  <c r="G81" i="11"/>
  <c r="G109" i="11"/>
  <c r="F109" i="11"/>
  <c r="G43" i="11"/>
  <c r="F43" i="11"/>
  <c r="G79" i="11"/>
  <c r="F79" i="11"/>
  <c r="F61" i="11"/>
  <c r="G61" i="11"/>
  <c r="F122" i="11"/>
  <c r="G122" i="11"/>
  <c r="G94" i="11"/>
  <c r="F94" i="11"/>
  <c r="G149" i="11"/>
  <c r="F149" i="11"/>
  <c r="F93" i="11"/>
  <c r="G93" i="11"/>
  <c r="G110" i="11"/>
  <c r="F110" i="11"/>
  <c r="G130" i="11"/>
  <c r="F130" i="11"/>
  <c r="G146" i="11"/>
  <c r="F146" i="11"/>
  <c r="G125" i="11"/>
  <c r="F125" i="11"/>
  <c r="G192" i="11"/>
  <c r="F192" i="11"/>
  <c r="G208" i="11"/>
  <c r="F208" i="11"/>
  <c r="G224" i="11"/>
  <c r="F224" i="11"/>
  <c r="G128" i="11"/>
  <c r="F128" i="11"/>
  <c r="G176" i="11"/>
  <c r="F176" i="11"/>
  <c r="G179" i="11"/>
  <c r="F179" i="11"/>
  <c r="G195" i="11"/>
  <c r="F195" i="11"/>
  <c r="G211" i="11"/>
  <c r="F211" i="11"/>
  <c r="G227" i="11"/>
  <c r="F227" i="11"/>
  <c r="G243" i="11"/>
  <c r="F243" i="11"/>
  <c r="G8" i="11"/>
  <c r="F8" i="11"/>
  <c r="G104" i="11"/>
  <c r="F104" i="11"/>
  <c r="G10" i="11"/>
  <c r="F10" i="11"/>
  <c r="F33" i="11"/>
  <c r="G33" i="11"/>
  <c r="F17" i="11"/>
  <c r="G17" i="11"/>
  <c r="G39" i="11"/>
  <c r="F39" i="11"/>
  <c r="G105" i="11"/>
  <c r="F105" i="11"/>
  <c r="G71" i="11"/>
  <c r="F71" i="11"/>
  <c r="G98" i="11"/>
  <c r="F98" i="11"/>
  <c r="G141" i="11"/>
  <c r="F141" i="11"/>
  <c r="G106" i="11"/>
  <c r="F106" i="11"/>
  <c r="G142" i="11"/>
  <c r="F142" i="11"/>
  <c r="G188" i="11"/>
  <c r="F188" i="11"/>
  <c r="G220" i="11"/>
  <c r="F220" i="11"/>
  <c r="G172" i="11"/>
  <c r="F172" i="11"/>
  <c r="G191" i="11"/>
  <c r="F191" i="11"/>
  <c r="G223" i="11"/>
  <c r="F223" i="11"/>
  <c r="G6" i="11"/>
  <c r="F6" i="11"/>
  <c r="F46" i="11"/>
  <c r="G46" i="11"/>
  <c r="G58" i="11"/>
  <c r="F58" i="11"/>
  <c r="G80" i="11"/>
  <c r="F80" i="11"/>
  <c r="G221" i="11"/>
  <c r="F221" i="11"/>
  <c r="G160" i="11"/>
  <c r="F160" i="11"/>
  <c r="G12" i="11"/>
  <c r="F12" i="11"/>
  <c r="F5" i="11"/>
  <c r="G5" i="11"/>
  <c r="F25" i="11"/>
  <c r="G25" i="11"/>
  <c r="G67" i="11"/>
  <c r="F67" i="11"/>
  <c r="F13" i="11"/>
  <c r="G13" i="11"/>
  <c r="G27" i="11"/>
  <c r="F27" i="11"/>
  <c r="F37" i="11"/>
  <c r="G37" i="11"/>
  <c r="F57" i="11"/>
  <c r="G57" i="11"/>
  <c r="G90" i="11"/>
  <c r="F90" i="11"/>
  <c r="G113" i="11"/>
  <c r="F113" i="11"/>
  <c r="G51" i="11"/>
  <c r="F51" i="11"/>
  <c r="G83" i="11"/>
  <c r="F83" i="11"/>
  <c r="F69" i="11"/>
  <c r="G69" i="11"/>
  <c r="G137" i="11"/>
  <c r="F137" i="11"/>
  <c r="G124" i="11"/>
  <c r="F124" i="11"/>
  <c r="G157" i="11"/>
  <c r="F157" i="11"/>
  <c r="F97" i="11"/>
  <c r="G97" i="11"/>
  <c r="G114" i="11"/>
  <c r="F114" i="11"/>
  <c r="G134" i="11"/>
  <c r="F134" i="11"/>
  <c r="G150" i="11"/>
  <c r="F150" i="11"/>
  <c r="G180" i="11"/>
  <c r="F180" i="11"/>
  <c r="G196" i="11"/>
  <c r="F196" i="11"/>
  <c r="G212" i="11"/>
  <c r="F212" i="11"/>
  <c r="G228" i="11"/>
  <c r="F228" i="11"/>
  <c r="G164" i="11"/>
  <c r="F164" i="11"/>
  <c r="G240" i="11"/>
  <c r="F240" i="11"/>
  <c r="G183" i="11"/>
  <c r="F183" i="11"/>
  <c r="G199" i="11"/>
  <c r="F199" i="11"/>
  <c r="G215" i="11"/>
  <c r="F215" i="11"/>
  <c r="G231" i="11"/>
  <c r="F231" i="11"/>
  <c r="I2" i="11" l="1"/>
  <c r="I3" i="11" s="1"/>
  <c r="J18" i="11" l="1"/>
  <c r="J222" i="11"/>
  <c r="J193" i="11"/>
  <c r="J30" i="11"/>
  <c r="J166" i="11"/>
  <c r="J202" i="11"/>
  <c r="J92" i="11"/>
  <c r="J197" i="11"/>
  <c r="J56" i="11"/>
  <c r="J108" i="11"/>
  <c r="J174" i="11"/>
  <c r="J72" i="11"/>
  <c r="J170" i="11"/>
  <c r="J190" i="11"/>
  <c r="J159" i="11"/>
  <c r="J152" i="11"/>
  <c r="J205" i="11"/>
  <c r="J42" i="11"/>
  <c r="J53" i="11"/>
  <c r="J14" i="11"/>
  <c r="J182" i="11"/>
  <c r="J178" i="11"/>
  <c r="J84" i="11"/>
  <c r="J99" i="11"/>
  <c r="J111" i="11"/>
  <c r="J171" i="11"/>
  <c r="J233" i="11"/>
  <c r="J54" i="11"/>
  <c r="J139" i="11"/>
  <c r="J148" i="11"/>
  <c r="J103" i="11"/>
  <c r="J78" i="11"/>
  <c r="J238" i="11"/>
  <c r="J68" i="11"/>
  <c r="J230" i="11"/>
  <c r="J241" i="11"/>
  <c r="J225" i="11"/>
  <c r="J44" i="11"/>
  <c r="J62" i="11"/>
  <c r="J91" i="11"/>
  <c r="J107" i="11"/>
  <c r="J177" i="11"/>
  <c r="J167" i="11"/>
  <c r="J218" i="11"/>
  <c r="J123" i="11"/>
  <c r="J132" i="11"/>
  <c r="J229" i="11"/>
  <c r="J165" i="11"/>
  <c r="J87" i="11"/>
  <c r="J66" i="11"/>
  <c r="J70" i="11"/>
  <c r="J194" i="11"/>
  <c r="J147" i="11"/>
  <c r="J100" i="11"/>
  <c r="J185" i="11"/>
  <c r="J116" i="11"/>
  <c r="J76" i="11"/>
  <c r="J24" i="11"/>
  <c r="J206" i="11"/>
  <c r="J162" i="11"/>
  <c r="J198" i="11"/>
  <c r="J175" i="11"/>
  <c r="J131" i="11"/>
  <c r="J82" i="11"/>
  <c r="J136" i="11"/>
  <c r="J28" i="11"/>
  <c r="J234" i="11"/>
  <c r="J169" i="11"/>
  <c r="J60" i="11"/>
  <c r="J226" i="11"/>
  <c r="J156" i="11"/>
  <c r="J213" i="11"/>
  <c r="J50" i="11"/>
  <c r="J34" i="11"/>
  <c r="J173" i="11"/>
  <c r="J64" i="11"/>
  <c r="J209" i="11"/>
  <c r="J163" i="11"/>
  <c r="J214" i="11"/>
  <c r="J210" i="11"/>
  <c r="J140" i="11"/>
  <c r="J181" i="11"/>
  <c r="J36" i="11"/>
  <c r="J237" i="11"/>
  <c r="J74" i="11"/>
  <c r="J186" i="11"/>
  <c r="J155" i="11"/>
  <c r="J217" i="11"/>
  <c r="J119" i="11"/>
  <c r="J161" i="11"/>
  <c r="J40" i="11"/>
  <c r="J143" i="11"/>
  <c r="J96" i="11"/>
  <c r="J112" i="11"/>
  <c r="J20" i="11"/>
  <c r="J52" i="11"/>
  <c r="J38" i="11"/>
  <c r="J15" i="11"/>
  <c r="J101" i="11"/>
  <c r="J138" i="11"/>
  <c r="J184" i="11"/>
  <c r="J168" i="11"/>
  <c r="J219" i="11"/>
  <c r="J4" i="11"/>
  <c r="J201" i="11"/>
  <c r="J89" i="11"/>
  <c r="J158" i="11"/>
  <c r="J236" i="11"/>
  <c r="J242" i="11"/>
  <c r="J129" i="11"/>
  <c r="J16" i="11"/>
  <c r="J43" i="11"/>
  <c r="J208" i="11"/>
  <c r="J179" i="11"/>
  <c r="J243" i="11"/>
  <c r="J17" i="11"/>
  <c r="J71" i="11"/>
  <c r="J98" i="11"/>
  <c r="J191" i="11"/>
  <c r="J221" i="11"/>
  <c r="J5" i="11"/>
  <c r="J97" i="11"/>
  <c r="J134" i="11"/>
  <c r="J180" i="11"/>
  <c r="J164" i="11"/>
  <c r="J215" i="11"/>
  <c r="J127" i="11"/>
  <c r="J153" i="11"/>
  <c r="J200" i="11"/>
  <c r="J244" i="11"/>
  <c r="J235" i="11"/>
  <c r="J49" i="11"/>
  <c r="J10" i="11"/>
  <c r="J106" i="11"/>
  <c r="J223" i="11"/>
  <c r="J37" i="11"/>
  <c r="J196" i="11"/>
  <c r="J88" i="11"/>
  <c r="J31" i="11"/>
  <c r="J77" i="11"/>
  <c r="J85" i="11"/>
  <c r="J118" i="11"/>
  <c r="J232" i="11"/>
  <c r="J203" i="11"/>
  <c r="J75" i="11"/>
  <c r="J73" i="11"/>
  <c r="J126" i="11"/>
  <c r="J204" i="11"/>
  <c r="J239" i="11"/>
  <c r="J21" i="11"/>
  <c r="J23" i="11"/>
  <c r="J29" i="11"/>
  <c r="J109" i="11"/>
  <c r="J94" i="11"/>
  <c r="J146" i="11"/>
  <c r="J192" i="11"/>
  <c r="J176" i="11"/>
  <c r="J227" i="11"/>
  <c r="J8" i="11"/>
  <c r="J33" i="11"/>
  <c r="J105" i="11"/>
  <c r="J172" i="11"/>
  <c r="J80" i="11"/>
  <c r="J160" i="11"/>
  <c r="J67" i="11"/>
  <c r="J13" i="11"/>
  <c r="J90" i="11"/>
  <c r="J83" i="11"/>
  <c r="J69" i="11"/>
  <c r="J157" i="11"/>
  <c r="J114" i="11"/>
  <c r="J228" i="11"/>
  <c r="J199" i="11"/>
  <c r="J154" i="11"/>
  <c r="J120" i="11"/>
  <c r="J19" i="11"/>
  <c r="J145" i="11"/>
  <c r="J115" i="11"/>
  <c r="J9" i="11"/>
  <c r="J81" i="11"/>
  <c r="J79" i="11"/>
  <c r="J224" i="11"/>
  <c r="J195" i="11"/>
  <c r="J137" i="11"/>
  <c r="J22" i="11"/>
  <c r="J135" i="11"/>
  <c r="J11" i="11"/>
  <c r="J59" i="11"/>
  <c r="J65" i="11"/>
  <c r="J63" i="11"/>
  <c r="J41" i="11"/>
  <c r="J133" i="11"/>
  <c r="J102" i="11"/>
  <c r="J216" i="11"/>
  <c r="J187" i="11"/>
  <c r="J45" i="11"/>
  <c r="J95" i="11"/>
  <c r="J121" i="11"/>
  <c r="J151" i="11"/>
  <c r="J7" i="11"/>
  <c r="J86" i="11"/>
  <c r="J207" i="11"/>
  <c r="J32" i="11"/>
  <c r="J48" i="11"/>
  <c r="J189" i="11"/>
  <c r="J26" i="11"/>
  <c r="J122" i="11"/>
  <c r="J93" i="11"/>
  <c r="J130" i="11"/>
  <c r="J125" i="11"/>
  <c r="J128" i="11"/>
  <c r="J211" i="11"/>
  <c r="J104" i="11"/>
  <c r="J39" i="11"/>
  <c r="J141" i="11"/>
  <c r="J142" i="11"/>
  <c r="J220" i="11"/>
  <c r="J46" i="11"/>
  <c r="J58" i="11"/>
  <c r="J12" i="11"/>
  <c r="J57" i="11"/>
  <c r="J51" i="11"/>
  <c r="J124" i="11"/>
  <c r="J212" i="11"/>
  <c r="J183" i="11"/>
  <c r="J47" i="11"/>
  <c r="J117" i="11"/>
  <c r="J144" i="11"/>
  <c r="J35" i="11"/>
  <c r="J55" i="11"/>
  <c r="J61" i="11"/>
  <c r="J149" i="11"/>
  <c r="J110" i="11"/>
  <c r="J188" i="11"/>
  <c r="J6" i="11"/>
  <c r="J25" i="11"/>
  <c r="J27" i="11"/>
  <c r="J113" i="11"/>
  <c r="J150" i="11"/>
  <c r="J240" i="11"/>
  <c r="J231" i="11"/>
  <c r="N12" i="11" l="1"/>
  <c r="L12" i="11"/>
  <c r="N48" i="11"/>
  <c r="L48" i="11"/>
  <c r="L7" i="11"/>
  <c r="N7" i="11"/>
  <c r="L59" i="11"/>
  <c r="N59" i="11"/>
  <c r="L81" i="11"/>
  <c r="N81" i="11"/>
  <c r="L19" i="11"/>
  <c r="N19" i="11"/>
  <c r="N83" i="11"/>
  <c r="L83" i="11"/>
  <c r="L33" i="11"/>
  <c r="N33" i="11"/>
  <c r="L77" i="11"/>
  <c r="N77" i="11"/>
  <c r="N49" i="11"/>
  <c r="L49" i="11"/>
  <c r="N43" i="11"/>
  <c r="L43" i="11"/>
  <c r="N4" i="11"/>
  <c r="L4" i="11"/>
  <c r="L82" i="11"/>
  <c r="N82" i="11"/>
  <c r="N91" i="11"/>
  <c r="L91" i="11"/>
  <c r="L78" i="11"/>
  <c r="N78" i="11"/>
  <c r="L54" i="11"/>
  <c r="N54" i="11"/>
  <c r="N99" i="11"/>
  <c r="L99" i="11"/>
  <c r="L14" i="11"/>
  <c r="N14" i="11"/>
  <c r="N72" i="11"/>
  <c r="L72" i="11"/>
  <c r="L30" i="11"/>
  <c r="N30" i="11"/>
  <c r="L6" i="11"/>
  <c r="N6" i="11"/>
  <c r="N117" i="11"/>
  <c r="L117" i="11"/>
  <c r="L58" i="11"/>
  <c r="N58" i="11"/>
  <c r="N122" i="11"/>
  <c r="L122" i="11"/>
  <c r="N32" i="11"/>
  <c r="L32" i="11"/>
  <c r="L11" i="11"/>
  <c r="N11" i="11"/>
  <c r="L120" i="11"/>
  <c r="N120" i="11"/>
  <c r="N90" i="11"/>
  <c r="L90" i="11"/>
  <c r="N8" i="11"/>
  <c r="L8" i="11"/>
  <c r="N16" i="11"/>
  <c r="L16" i="11"/>
  <c r="N101" i="11"/>
  <c r="L101" i="11"/>
  <c r="N40" i="11"/>
  <c r="L40" i="11"/>
  <c r="L62" i="11"/>
  <c r="N62" i="11"/>
  <c r="L103" i="11"/>
  <c r="N103" i="11"/>
  <c r="L84" i="11"/>
  <c r="N84" i="11"/>
  <c r="L53" i="11"/>
  <c r="N53" i="11"/>
  <c r="N113" i="11"/>
  <c r="L113" i="11"/>
  <c r="L55" i="11"/>
  <c r="N55" i="11"/>
  <c r="L47" i="11"/>
  <c r="N47" i="11"/>
  <c r="N51" i="11"/>
  <c r="L51" i="11"/>
  <c r="L46" i="11"/>
  <c r="N46" i="11"/>
  <c r="L39" i="11"/>
  <c r="N39" i="11"/>
  <c r="L26" i="11"/>
  <c r="N26" i="11"/>
  <c r="N121" i="11"/>
  <c r="L121" i="11"/>
  <c r="L63" i="11"/>
  <c r="N63" i="11"/>
  <c r="L115" i="11"/>
  <c r="N115" i="11"/>
  <c r="L13" i="11"/>
  <c r="N13" i="11"/>
  <c r="N94" i="11"/>
  <c r="L94" i="11"/>
  <c r="L21" i="11"/>
  <c r="N21" i="11"/>
  <c r="L73" i="11"/>
  <c r="N73" i="11"/>
  <c r="N118" i="11"/>
  <c r="L118" i="11"/>
  <c r="L88" i="11"/>
  <c r="N88" i="11"/>
  <c r="N106" i="11"/>
  <c r="L106" i="11"/>
  <c r="N97" i="11"/>
  <c r="L97" i="11"/>
  <c r="N98" i="11"/>
  <c r="L98" i="11"/>
  <c r="N89" i="11"/>
  <c r="L89" i="11"/>
  <c r="L15" i="11"/>
  <c r="N15" i="11"/>
  <c r="L112" i="11"/>
  <c r="N112" i="11"/>
  <c r="L34" i="11"/>
  <c r="N34" i="11"/>
  <c r="N28" i="11"/>
  <c r="L28" i="11"/>
  <c r="N24" i="11"/>
  <c r="L24" i="11"/>
  <c r="L100" i="11"/>
  <c r="N100" i="11"/>
  <c r="L66" i="11"/>
  <c r="N66" i="11"/>
  <c r="N44" i="11"/>
  <c r="L44" i="11"/>
  <c r="N68" i="11"/>
  <c r="L68" i="11"/>
  <c r="L42" i="11"/>
  <c r="N42" i="11"/>
  <c r="L108" i="11"/>
  <c r="N108" i="11"/>
  <c r="L25" i="11"/>
  <c r="N25" i="11"/>
  <c r="N93" i="11"/>
  <c r="L93" i="11"/>
  <c r="L45" i="11"/>
  <c r="N45" i="11"/>
  <c r="L29" i="11"/>
  <c r="N29" i="11"/>
  <c r="L37" i="11"/>
  <c r="N37" i="11"/>
  <c r="L17" i="11"/>
  <c r="N17" i="11"/>
  <c r="N52" i="11"/>
  <c r="L52" i="11"/>
  <c r="N64" i="11"/>
  <c r="L64" i="11"/>
  <c r="L116" i="11"/>
  <c r="N116" i="11"/>
  <c r="L61" i="11"/>
  <c r="N61" i="11"/>
  <c r="N41" i="11"/>
  <c r="L41" i="11"/>
  <c r="L9" i="11"/>
  <c r="N9" i="11"/>
  <c r="N114" i="11"/>
  <c r="L114" i="11"/>
  <c r="N80" i="11"/>
  <c r="L80" i="11"/>
  <c r="L23" i="11"/>
  <c r="N23" i="11"/>
  <c r="L31" i="11"/>
  <c r="N31" i="11"/>
  <c r="N20" i="11"/>
  <c r="L20" i="11"/>
  <c r="N36" i="11"/>
  <c r="L36" i="11"/>
  <c r="L70" i="11"/>
  <c r="N70" i="11"/>
  <c r="L92" i="11"/>
  <c r="N92" i="11"/>
  <c r="L27" i="11"/>
  <c r="N27" i="11"/>
  <c r="N110" i="11"/>
  <c r="L110" i="11"/>
  <c r="L35" i="11"/>
  <c r="N35" i="11"/>
  <c r="L57" i="11"/>
  <c r="N57" i="11"/>
  <c r="L104" i="11"/>
  <c r="N104" i="11"/>
  <c r="N86" i="11"/>
  <c r="L86" i="11"/>
  <c r="N95" i="11"/>
  <c r="L95" i="11"/>
  <c r="N102" i="11"/>
  <c r="L102" i="11"/>
  <c r="L65" i="11"/>
  <c r="N65" i="11"/>
  <c r="L22" i="11"/>
  <c r="N22" i="11"/>
  <c r="L79" i="11"/>
  <c r="N79" i="11"/>
  <c r="L69" i="11"/>
  <c r="N69" i="11"/>
  <c r="L67" i="11"/>
  <c r="N67" i="11"/>
  <c r="N105" i="11"/>
  <c r="L105" i="11"/>
  <c r="N109" i="11"/>
  <c r="L109" i="11"/>
  <c r="L75" i="11"/>
  <c r="N75" i="11"/>
  <c r="N85" i="11"/>
  <c r="L85" i="11"/>
  <c r="L10" i="11"/>
  <c r="N10" i="11"/>
  <c r="L5" i="11"/>
  <c r="N5" i="11"/>
  <c r="L71" i="11"/>
  <c r="N71" i="11"/>
  <c r="L38" i="11"/>
  <c r="N38" i="11"/>
  <c r="L96" i="11"/>
  <c r="N96" i="11"/>
  <c r="L119" i="11"/>
  <c r="N119" i="11"/>
  <c r="L74" i="11"/>
  <c r="N74" i="11"/>
  <c r="L50" i="11"/>
  <c r="N50" i="11"/>
  <c r="N60" i="11"/>
  <c r="L60" i="11"/>
  <c r="N76" i="11"/>
  <c r="L76" i="11"/>
  <c r="N87" i="11"/>
  <c r="L87" i="11"/>
  <c r="L123" i="11"/>
  <c r="N123" i="11"/>
  <c r="L107" i="11"/>
  <c r="N107" i="11"/>
  <c r="L111" i="11"/>
  <c r="N111" i="11"/>
  <c r="N56" i="11"/>
  <c r="L56" i="11"/>
  <c r="L18" i="11"/>
  <c r="N18" i="11"/>
  <c r="N7" i="10" l="1"/>
  <c r="N6" i="10"/>
  <c r="N5" i="10"/>
  <c r="N9" i="10" s="1"/>
  <c r="N4" i="10"/>
  <c r="N8" i="10" s="1"/>
  <c r="X18" i="10"/>
  <c r="X19" i="10" s="1"/>
  <c r="X16" i="10"/>
  <c r="X17" i="10" s="1"/>
  <c r="X13" i="10"/>
  <c r="X15" i="10" s="1"/>
  <c r="X12" i="10"/>
  <c r="X14" i="10" s="1"/>
  <c r="X8" i="10"/>
  <c r="X9" i="10" s="1"/>
  <c r="X6" i="10"/>
  <c r="X7" i="10" s="1"/>
  <c r="X3" i="10"/>
  <c r="X5" i="10" s="1"/>
  <c r="X2" i="10"/>
  <c r="X4" i="10" s="1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1" i="10"/>
  <c r="T4" i="10"/>
  <c r="T5" i="10"/>
  <c r="T6" i="10"/>
  <c r="T7" i="10"/>
  <c r="T8" i="10"/>
  <c r="T3" i="10"/>
  <c r="S131" i="10"/>
  <c r="S130" i="10"/>
  <c r="S129" i="10"/>
  <c r="S128" i="10"/>
  <c r="S127" i="10"/>
  <c r="S126" i="10"/>
  <c r="S125" i="10"/>
  <c r="S124" i="10"/>
  <c r="S123" i="10"/>
  <c r="S122" i="10"/>
  <c r="S121" i="10"/>
  <c r="S120" i="10"/>
  <c r="S119" i="10"/>
  <c r="S118" i="10"/>
  <c r="S117" i="10"/>
  <c r="S116" i="10"/>
  <c r="S115" i="10"/>
  <c r="S114" i="10"/>
  <c r="S113" i="10"/>
  <c r="S112" i="10"/>
  <c r="S111" i="10"/>
  <c r="S110" i="10"/>
  <c r="S109" i="10"/>
  <c r="S108" i="10"/>
  <c r="S107" i="10"/>
  <c r="S106" i="10"/>
  <c r="S105" i="10"/>
  <c r="S104" i="10"/>
  <c r="S103" i="10"/>
  <c r="S102" i="10"/>
  <c r="S101" i="10"/>
  <c r="S100" i="10"/>
  <c r="S99" i="10"/>
  <c r="S98" i="10"/>
  <c r="S97" i="10"/>
  <c r="S96" i="10"/>
  <c r="S95" i="10"/>
  <c r="S94" i="10"/>
  <c r="S93" i="10"/>
  <c r="S92" i="10"/>
  <c r="S91" i="10"/>
  <c r="S90" i="10"/>
  <c r="S89" i="10"/>
  <c r="S88" i="10"/>
  <c r="S87" i="10"/>
  <c r="S86" i="10"/>
  <c r="S85" i="10"/>
  <c r="S84" i="10"/>
  <c r="S83" i="10"/>
  <c r="S82" i="10"/>
  <c r="S81" i="10"/>
  <c r="S80" i="10"/>
  <c r="S79" i="10"/>
  <c r="S78" i="10"/>
  <c r="S77" i="10"/>
  <c r="S76" i="10"/>
  <c r="S75" i="10"/>
  <c r="S74" i="10"/>
  <c r="S73" i="10"/>
  <c r="S72" i="10"/>
  <c r="S71" i="10"/>
  <c r="S70" i="10"/>
  <c r="S69" i="10"/>
  <c r="S68" i="10"/>
  <c r="S67" i="10"/>
  <c r="S66" i="10"/>
  <c r="S65" i="10"/>
  <c r="S64" i="10"/>
  <c r="S63" i="10"/>
  <c r="S62" i="10"/>
  <c r="S61" i="10"/>
  <c r="S60" i="10"/>
  <c r="S59" i="10"/>
  <c r="S58" i="10"/>
  <c r="S57" i="10"/>
  <c r="S56" i="10"/>
  <c r="S55" i="10"/>
  <c r="S54" i="10"/>
  <c r="S53" i="10"/>
  <c r="S52" i="10"/>
  <c r="S51" i="10"/>
  <c r="S50" i="10"/>
  <c r="S49" i="10"/>
  <c r="S48" i="10"/>
  <c r="S47" i="10"/>
  <c r="S46" i="10"/>
  <c r="S45" i="10"/>
  <c r="S44" i="10"/>
  <c r="S43" i="10"/>
  <c r="S42" i="10"/>
  <c r="S41" i="10"/>
  <c r="S40" i="10"/>
  <c r="S39" i="10"/>
  <c r="S38" i="10"/>
  <c r="S37" i="10"/>
  <c r="S36" i="10"/>
  <c r="S35" i="10"/>
  <c r="S34" i="10"/>
  <c r="S33" i="10"/>
  <c r="S32" i="10"/>
  <c r="S31" i="10"/>
  <c r="S30" i="10"/>
  <c r="S29" i="10"/>
  <c r="S28" i="10"/>
  <c r="S27" i="10"/>
  <c r="S26" i="10"/>
  <c r="S25" i="10"/>
  <c r="S24" i="10"/>
  <c r="S23" i="10"/>
  <c r="S22" i="10"/>
  <c r="S21" i="10"/>
  <c r="S20" i="10"/>
  <c r="S19" i="10"/>
  <c r="S18" i="10"/>
  <c r="S17" i="10"/>
  <c r="S16" i="10"/>
  <c r="S15" i="10"/>
  <c r="S14" i="10"/>
  <c r="S13" i="10"/>
  <c r="S12" i="10"/>
  <c r="S11" i="10"/>
  <c r="S8" i="10"/>
  <c r="S7" i="10"/>
  <c r="S6" i="10"/>
  <c r="S5" i="10"/>
  <c r="S4" i="10"/>
  <c r="S3" i="10"/>
  <c r="G244" i="10"/>
  <c r="H244" i="10" s="1"/>
  <c r="C244" i="10"/>
  <c r="G243" i="10"/>
  <c r="C243" i="10"/>
  <c r="I242" i="10"/>
  <c r="G242" i="10"/>
  <c r="H242" i="10" s="1"/>
  <c r="C242" i="10"/>
  <c r="K241" i="10"/>
  <c r="L241" i="10" s="1"/>
  <c r="I241" i="10"/>
  <c r="J241" i="10" s="1"/>
  <c r="G241" i="10"/>
  <c r="H241" i="10" s="1"/>
  <c r="C241" i="10"/>
  <c r="G240" i="10"/>
  <c r="H240" i="10" s="1"/>
  <c r="C240" i="10"/>
  <c r="I239" i="10"/>
  <c r="H239" i="10"/>
  <c r="G239" i="10"/>
  <c r="C239" i="10"/>
  <c r="H238" i="10"/>
  <c r="G238" i="10"/>
  <c r="I238" i="10" s="1"/>
  <c r="C238" i="10"/>
  <c r="G237" i="10"/>
  <c r="C237" i="10"/>
  <c r="K236" i="10"/>
  <c r="L236" i="10" s="1"/>
  <c r="I236" i="10"/>
  <c r="J236" i="10" s="1"/>
  <c r="G236" i="10"/>
  <c r="H236" i="10" s="1"/>
  <c r="C236" i="10"/>
  <c r="I235" i="10"/>
  <c r="H235" i="10"/>
  <c r="G235" i="10"/>
  <c r="C235" i="10"/>
  <c r="H234" i="10"/>
  <c r="G234" i="10"/>
  <c r="I234" i="10" s="1"/>
  <c r="C234" i="10"/>
  <c r="G233" i="10"/>
  <c r="C233" i="10"/>
  <c r="K232" i="10"/>
  <c r="L232" i="10" s="1"/>
  <c r="I232" i="10"/>
  <c r="J232" i="10" s="1"/>
  <c r="G232" i="10"/>
  <c r="H232" i="10" s="1"/>
  <c r="C232" i="10"/>
  <c r="I231" i="10"/>
  <c r="H231" i="10"/>
  <c r="G231" i="10"/>
  <c r="C231" i="10"/>
  <c r="H230" i="10"/>
  <c r="G230" i="10"/>
  <c r="I230" i="10" s="1"/>
  <c r="C230" i="10"/>
  <c r="G229" i="10"/>
  <c r="C229" i="10"/>
  <c r="K228" i="10"/>
  <c r="L228" i="10" s="1"/>
  <c r="I228" i="10"/>
  <c r="J228" i="10" s="1"/>
  <c r="G228" i="10"/>
  <c r="H228" i="10" s="1"/>
  <c r="C228" i="10"/>
  <c r="I227" i="10"/>
  <c r="H227" i="10"/>
  <c r="G227" i="10"/>
  <c r="C227" i="10"/>
  <c r="H226" i="10"/>
  <c r="G226" i="10"/>
  <c r="I226" i="10" s="1"/>
  <c r="C226" i="10"/>
  <c r="G225" i="10"/>
  <c r="C225" i="10"/>
  <c r="K224" i="10"/>
  <c r="L224" i="10" s="1"/>
  <c r="I224" i="10"/>
  <c r="J224" i="10" s="1"/>
  <c r="G224" i="10"/>
  <c r="H224" i="10" s="1"/>
  <c r="C224" i="10"/>
  <c r="I223" i="10"/>
  <c r="H223" i="10"/>
  <c r="G223" i="10"/>
  <c r="C223" i="10"/>
  <c r="H222" i="10"/>
  <c r="G222" i="10"/>
  <c r="I222" i="10" s="1"/>
  <c r="C222" i="10"/>
  <c r="G221" i="10"/>
  <c r="C221" i="10"/>
  <c r="K220" i="10"/>
  <c r="L220" i="10" s="1"/>
  <c r="I220" i="10"/>
  <c r="J220" i="10" s="1"/>
  <c r="G220" i="10"/>
  <c r="H220" i="10" s="1"/>
  <c r="C220" i="10"/>
  <c r="I219" i="10"/>
  <c r="H219" i="10"/>
  <c r="G219" i="10"/>
  <c r="C219" i="10"/>
  <c r="H218" i="10"/>
  <c r="G218" i="10"/>
  <c r="I218" i="10" s="1"/>
  <c r="C218" i="10"/>
  <c r="G217" i="10"/>
  <c r="C217" i="10"/>
  <c r="K216" i="10"/>
  <c r="L216" i="10" s="1"/>
  <c r="I216" i="10"/>
  <c r="J216" i="10" s="1"/>
  <c r="G216" i="10"/>
  <c r="H216" i="10" s="1"/>
  <c r="C216" i="10"/>
  <c r="I215" i="10"/>
  <c r="H215" i="10"/>
  <c r="G215" i="10"/>
  <c r="C215" i="10"/>
  <c r="G214" i="10"/>
  <c r="C214" i="10"/>
  <c r="G213" i="10"/>
  <c r="C213" i="10"/>
  <c r="I212" i="10"/>
  <c r="J212" i="10" s="1"/>
  <c r="G212" i="10"/>
  <c r="H212" i="10" s="1"/>
  <c r="C212" i="10"/>
  <c r="I211" i="10"/>
  <c r="H211" i="10"/>
  <c r="G211" i="10"/>
  <c r="C211" i="10"/>
  <c r="G210" i="10"/>
  <c r="I210" i="10" s="1"/>
  <c r="C210" i="10"/>
  <c r="G209" i="10"/>
  <c r="C209" i="10"/>
  <c r="K208" i="10"/>
  <c r="L208" i="10" s="1"/>
  <c r="I208" i="10"/>
  <c r="J208" i="10" s="1"/>
  <c r="G208" i="10"/>
  <c r="H208" i="10" s="1"/>
  <c r="C208" i="10"/>
  <c r="I207" i="10"/>
  <c r="H207" i="10"/>
  <c r="G207" i="10"/>
  <c r="C207" i="10"/>
  <c r="G206" i="10"/>
  <c r="C206" i="10"/>
  <c r="G205" i="10"/>
  <c r="C205" i="10"/>
  <c r="I204" i="10"/>
  <c r="J204" i="10" s="1"/>
  <c r="G204" i="10"/>
  <c r="H204" i="10" s="1"/>
  <c r="C204" i="10"/>
  <c r="I203" i="10"/>
  <c r="H203" i="10"/>
  <c r="G203" i="10"/>
  <c r="C203" i="10"/>
  <c r="G202" i="10"/>
  <c r="I202" i="10" s="1"/>
  <c r="C202" i="10"/>
  <c r="G201" i="10"/>
  <c r="C201" i="10"/>
  <c r="K200" i="10"/>
  <c r="L200" i="10" s="1"/>
  <c r="I200" i="10"/>
  <c r="J200" i="10" s="1"/>
  <c r="G200" i="10"/>
  <c r="H200" i="10" s="1"/>
  <c r="C200" i="10"/>
  <c r="I199" i="10"/>
  <c r="H199" i="10"/>
  <c r="G199" i="10"/>
  <c r="C199" i="10"/>
  <c r="G198" i="10"/>
  <c r="C198" i="10"/>
  <c r="G197" i="10"/>
  <c r="C197" i="10"/>
  <c r="I196" i="10"/>
  <c r="J196" i="10" s="1"/>
  <c r="G196" i="10"/>
  <c r="H196" i="10" s="1"/>
  <c r="C196" i="10"/>
  <c r="I195" i="10"/>
  <c r="H195" i="10"/>
  <c r="G195" i="10"/>
  <c r="C195" i="10"/>
  <c r="G194" i="10"/>
  <c r="I194" i="10" s="1"/>
  <c r="C194" i="10"/>
  <c r="G193" i="10"/>
  <c r="C193" i="10"/>
  <c r="K192" i="10"/>
  <c r="L192" i="10" s="1"/>
  <c r="I192" i="10"/>
  <c r="J192" i="10" s="1"/>
  <c r="H192" i="10"/>
  <c r="G192" i="10"/>
  <c r="C192" i="10"/>
  <c r="I191" i="10"/>
  <c r="H191" i="10"/>
  <c r="G191" i="10"/>
  <c r="C191" i="10"/>
  <c r="H190" i="10"/>
  <c r="G190" i="10"/>
  <c r="I190" i="10" s="1"/>
  <c r="C190" i="10"/>
  <c r="G189" i="10"/>
  <c r="C189" i="10"/>
  <c r="I188" i="10"/>
  <c r="H188" i="10"/>
  <c r="G188" i="10"/>
  <c r="C188" i="10"/>
  <c r="I187" i="10"/>
  <c r="H187" i="10"/>
  <c r="G187" i="10"/>
  <c r="C187" i="10"/>
  <c r="G186" i="10"/>
  <c r="C186" i="10"/>
  <c r="G185" i="10"/>
  <c r="C185" i="10"/>
  <c r="I184" i="10"/>
  <c r="J184" i="10" s="1"/>
  <c r="H184" i="10"/>
  <c r="G184" i="10"/>
  <c r="C184" i="10"/>
  <c r="I183" i="10"/>
  <c r="H183" i="10"/>
  <c r="G183" i="10"/>
  <c r="C183" i="10"/>
  <c r="G182" i="10"/>
  <c r="I182" i="10" s="1"/>
  <c r="C182" i="10"/>
  <c r="G181" i="10"/>
  <c r="C181" i="10"/>
  <c r="I180" i="10"/>
  <c r="J180" i="10" s="1"/>
  <c r="H180" i="10"/>
  <c r="G180" i="10"/>
  <c r="C180" i="10"/>
  <c r="I179" i="10"/>
  <c r="G179" i="10"/>
  <c r="H179" i="10" s="1"/>
  <c r="C179" i="10"/>
  <c r="G178" i="10"/>
  <c r="C178" i="10"/>
  <c r="I177" i="10"/>
  <c r="G177" i="10"/>
  <c r="H177" i="10" s="1"/>
  <c r="C177" i="10"/>
  <c r="K176" i="10"/>
  <c r="L176" i="10" s="1"/>
  <c r="I176" i="10"/>
  <c r="J176" i="10" s="1"/>
  <c r="H176" i="10"/>
  <c r="G176" i="10"/>
  <c r="C176" i="10"/>
  <c r="I175" i="10"/>
  <c r="H175" i="10"/>
  <c r="G175" i="10"/>
  <c r="C175" i="10"/>
  <c r="G174" i="10"/>
  <c r="I174" i="10" s="1"/>
  <c r="J174" i="10" s="1"/>
  <c r="C174" i="10"/>
  <c r="I173" i="10"/>
  <c r="G173" i="10"/>
  <c r="H173" i="10" s="1"/>
  <c r="C173" i="10"/>
  <c r="I172" i="10"/>
  <c r="J172" i="10" s="1"/>
  <c r="H172" i="10"/>
  <c r="G172" i="10"/>
  <c r="C172" i="10"/>
  <c r="G171" i="10"/>
  <c r="C171" i="10"/>
  <c r="G170" i="10"/>
  <c r="I170" i="10" s="1"/>
  <c r="J170" i="10" s="1"/>
  <c r="C170" i="10"/>
  <c r="I169" i="10"/>
  <c r="G169" i="10"/>
  <c r="H169" i="10" s="1"/>
  <c r="C169" i="10"/>
  <c r="I168" i="10"/>
  <c r="J168" i="10" s="1"/>
  <c r="H168" i="10"/>
  <c r="G168" i="10"/>
  <c r="C168" i="10"/>
  <c r="G167" i="10"/>
  <c r="C167" i="10"/>
  <c r="G166" i="10"/>
  <c r="I166" i="10" s="1"/>
  <c r="C166" i="10"/>
  <c r="I165" i="10"/>
  <c r="G165" i="10"/>
  <c r="H165" i="10" s="1"/>
  <c r="C165" i="10"/>
  <c r="I164" i="10"/>
  <c r="J164" i="10" s="1"/>
  <c r="H164" i="10"/>
  <c r="G164" i="10"/>
  <c r="C164" i="10"/>
  <c r="G163" i="10"/>
  <c r="C163" i="10"/>
  <c r="G162" i="10"/>
  <c r="I162" i="10" s="1"/>
  <c r="J162" i="10" s="1"/>
  <c r="C162" i="10"/>
  <c r="I161" i="10"/>
  <c r="G161" i="10"/>
  <c r="H161" i="10" s="1"/>
  <c r="C161" i="10"/>
  <c r="I160" i="10"/>
  <c r="J160" i="10" s="1"/>
  <c r="H160" i="10"/>
  <c r="G160" i="10"/>
  <c r="C160" i="10"/>
  <c r="K160" i="10" s="1"/>
  <c r="L160" i="10" s="1"/>
  <c r="I159" i="10"/>
  <c r="J159" i="10" s="1"/>
  <c r="H159" i="10"/>
  <c r="G159" i="10"/>
  <c r="C159" i="10"/>
  <c r="K159" i="10" s="1"/>
  <c r="L159" i="10" s="1"/>
  <c r="I158" i="10"/>
  <c r="J158" i="10" s="1"/>
  <c r="H158" i="10"/>
  <c r="G158" i="10"/>
  <c r="C158" i="10"/>
  <c r="K158" i="10" s="1"/>
  <c r="L158" i="10" s="1"/>
  <c r="I157" i="10"/>
  <c r="J157" i="10" s="1"/>
  <c r="H157" i="10"/>
  <c r="G157" i="10"/>
  <c r="C157" i="10"/>
  <c r="K157" i="10" s="1"/>
  <c r="L157" i="10" s="1"/>
  <c r="I156" i="10"/>
  <c r="J156" i="10" s="1"/>
  <c r="H156" i="10"/>
  <c r="G156" i="10"/>
  <c r="C156" i="10"/>
  <c r="K156" i="10" s="1"/>
  <c r="L156" i="10" s="1"/>
  <c r="I155" i="10"/>
  <c r="J155" i="10" s="1"/>
  <c r="H155" i="10"/>
  <c r="G155" i="10"/>
  <c r="C155" i="10"/>
  <c r="K155" i="10" s="1"/>
  <c r="L155" i="10" s="1"/>
  <c r="I154" i="10"/>
  <c r="J154" i="10" s="1"/>
  <c r="H154" i="10"/>
  <c r="G154" i="10"/>
  <c r="C154" i="10"/>
  <c r="K154" i="10" s="1"/>
  <c r="L154" i="10" s="1"/>
  <c r="I153" i="10"/>
  <c r="J153" i="10" s="1"/>
  <c r="H153" i="10"/>
  <c r="G153" i="10"/>
  <c r="C153" i="10"/>
  <c r="K153" i="10" s="1"/>
  <c r="L153" i="10" s="1"/>
  <c r="I152" i="10"/>
  <c r="J152" i="10" s="1"/>
  <c r="H152" i="10"/>
  <c r="G152" i="10"/>
  <c r="C152" i="10"/>
  <c r="K152" i="10" s="1"/>
  <c r="L152" i="10" s="1"/>
  <c r="I151" i="10"/>
  <c r="J151" i="10" s="1"/>
  <c r="H151" i="10"/>
  <c r="G151" i="10"/>
  <c r="C151" i="10"/>
  <c r="K151" i="10" s="1"/>
  <c r="L151" i="10" s="1"/>
  <c r="I150" i="10"/>
  <c r="J150" i="10" s="1"/>
  <c r="H150" i="10"/>
  <c r="G150" i="10"/>
  <c r="C150" i="10"/>
  <c r="K150" i="10" s="1"/>
  <c r="L150" i="10" s="1"/>
  <c r="I149" i="10"/>
  <c r="J149" i="10" s="1"/>
  <c r="H149" i="10"/>
  <c r="G149" i="10"/>
  <c r="C149" i="10"/>
  <c r="K149" i="10" s="1"/>
  <c r="L149" i="10" s="1"/>
  <c r="I148" i="10"/>
  <c r="J148" i="10" s="1"/>
  <c r="H148" i="10"/>
  <c r="G148" i="10"/>
  <c r="C148" i="10"/>
  <c r="K148" i="10" s="1"/>
  <c r="L148" i="10" s="1"/>
  <c r="I147" i="10"/>
  <c r="J147" i="10" s="1"/>
  <c r="H147" i="10"/>
  <c r="G147" i="10"/>
  <c r="C147" i="10"/>
  <c r="K147" i="10" s="1"/>
  <c r="L147" i="10" s="1"/>
  <c r="I146" i="10"/>
  <c r="J146" i="10" s="1"/>
  <c r="H146" i="10"/>
  <c r="G146" i="10"/>
  <c r="C146" i="10"/>
  <c r="K146" i="10" s="1"/>
  <c r="L146" i="10" s="1"/>
  <c r="I145" i="10"/>
  <c r="J145" i="10" s="1"/>
  <c r="H145" i="10"/>
  <c r="G145" i="10"/>
  <c r="C145" i="10"/>
  <c r="K145" i="10" s="1"/>
  <c r="L145" i="10" s="1"/>
  <c r="I144" i="10"/>
  <c r="J144" i="10" s="1"/>
  <c r="H144" i="10"/>
  <c r="G144" i="10"/>
  <c r="C144" i="10"/>
  <c r="K144" i="10" s="1"/>
  <c r="L144" i="10" s="1"/>
  <c r="I143" i="10"/>
  <c r="J143" i="10" s="1"/>
  <c r="H143" i="10"/>
  <c r="G143" i="10"/>
  <c r="C143" i="10"/>
  <c r="K143" i="10" s="1"/>
  <c r="L143" i="10" s="1"/>
  <c r="I142" i="10"/>
  <c r="J142" i="10" s="1"/>
  <c r="H142" i="10"/>
  <c r="G142" i="10"/>
  <c r="C142" i="10"/>
  <c r="K142" i="10" s="1"/>
  <c r="L142" i="10" s="1"/>
  <c r="I141" i="10"/>
  <c r="J141" i="10" s="1"/>
  <c r="H141" i="10"/>
  <c r="G141" i="10"/>
  <c r="C141" i="10"/>
  <c r="K141" i="10" s="1"/>
  <c r="L141" i="10" s="1"/>
  <c r="I140" i="10"/>
  <c r="J140" i="10" s="1"/>
  <c r="H140" i="10"/>
  <c r="G140" i="10"/>
  <c r="C140" i="10"/>
  <c r="K140" i="10" s="1"/>
  <c r="L140" i="10" s="1"/>
  <c r="I139" i="10"/>
  <c r="J139" i="10" s="1"/>
  <c r="H139" i="10"/>
  <c r="G139" i="10"/>
  <c r="C139" i="10"/>
  <c r="I138" i="10"/>
  <c r="J138" i="10" s="1"/>
  <c r="H138" i="10"/>
  <c r="G138" i="10"/>
  <c r="C138" i="10"/>
  <c r="I137" i="10"/>
  <c r="J137" i="10" s="1"/>
  <c r="H137" i="10"/>
  <c r="G137" i="10"/>
  <c r="C137" i="10"/>
  <c r="I136" i="10"/>
  <c r="J136" i="10" s="1"/>
  <c r="H136" i="10"/>
  <c r="G136" i="10"/>
  <c r="C136" i="10"/>
  <c r="I135" i="10"/>
  <c r="J135" i="10" s="1"/>
  <c r="H135" i="10"/>
  <c r="G135" i="10"/>
  <c r="C135" i="10"/>
  <c r="I134" i="10"/>
  <c r="J134" i="10" s="1"/>
  <c r="H134" i="10"/>
  <c r="G134" i="10"/>
  <c r="C134" i="10"/>
  <c r="I133" i="10"/>
  <c r="J133" i="10" s="1"/>
  <c r="H133" i="10"/>
  <c r="G133" i="10"/>
  <c r="C133" i="10"/>
  <c r="I132" i="10"/>
  <c r="J132" i="10" s="1"/>
  <c r="H132" i="10"/>
  <c r="G132" i="10"/>
  <c r="C132" i="10"/>
  <c r="I131" i="10"/>
  <c r="J131" i="10" s="1"/>
  <c r="H131" i="10"/>
  <c r="G131" i="10"/>
  <c r="C131" i="10"/>
  <c r="I130" i="10"/>
  <c r="J130" i="10" s="1"/>
  <c r="H130" i="10"/>
  <c r="G130" i="10"/>
  <c r="C130" i="10"/>
  <c r="I129" i="10"/>
  <c r="J129" i="10" s="1"/>
  <c r="H129" i="10"/>
  <c r="G129" i="10"/>
  <c r="C129" i="10"/>
  <c r="I128" i="10"/>
  <c r="J128" i="10" s="1"/>
  <c r="H128" i="10"/>
  <c r="G128" i="10"/>
  <c r="C128" i="10"/>
  <c r="I127" i="10"/>
  <c r="J127" i="10" s="1"/>
  <c r="H127" i="10"/>
  <c r="G127" i="10"/>
  <c r="C127" i="10"/>
  <c r="I126" i="10"/>
  <c r="J126" i="10" s="1"/>
  <c r="H126" i="10"/>
  <c r="G126" i="10"/>
  <c r="C126" i="10"/>
  <c r="I125" i="10"/>
  <c r="J125" i="10" s="1"/>
  <c r="H125" i="10"/>
  <c r="G125" i="10"/>
  <c r="C125" i="10"/>
  <c r="I124" i="10"/>
  <c r="J124" i="10" s="1"/>
  <c r="H124" i="10"/>
  <c r="G124" i="10"/>
  <c r="C124" i="10"/>
  <c r="I123" i="10"/>
  <c r="J123" i="10" s="1"/>
  <c r="H123" i="10"/>
  <c r="G123" i="10"/>
  <c r="C123" i="10"/>
  <c r="J122" i="10"/>
  <c r="I122" i="10"/>
  <c r="H122" i="10"/>
  <c r="G122" i="10"/>
  <c r="C122" i="10"/>
  <c r="J121" i="10"/>
  <c r="G121" i="10"/>
  <c r="I121" i="10" s="1"/>
  <c r="C121" i="10"/>
  <c r="G120" i="10"/>
  <c r="I120" i="10" s="1"/>
  <c r="J120" i="10" s="1"/>
  <c r="C120" i="10"/>
  <c r="G119" i="10"/>
  <c r="I119" i="10" s="1"/>
  <c r="J119" i="10" s="1"/>
  <c r="C119" i="10"/>
  <c r="J118" i="10"/>
  <c r="G118" i="10"/>
  <c r="I118" i="10" s="1"/>
  <c r="C118" i="10"/>
  <c r="J117" i="10"/>
  <c r="G117" i="10"/>
  <c r="I117" i="10" s="1"/>
  <c r="C117" i="10"/>
  <c r="G116" i="10"/>
  <c r="I116" i="10" s="1"/>
  <c r="J116" i="10" s="1"/>
  <c r="C116" i="10"/>
  <c r="G115" i="10"/>
  <c r="I115" i="10" s="1"/>
  <c r="J115" i="10" s="1"/>
  <c r="C115" i="10"/>
  <c r="J114" i="10"/>
  <c r="G114" i="10"/>
  <c r="I114" i="10" s="1"/>
  <c r="C114" i="10"/>
  <c r="J113" i="10"/>
  <c r="G113" i="10"/>
  <c r="I113" i="10" s="1"/>
  <c r="C113" i="10"/>
  <c r="G112" i="10"/>
  <c r="I112" i="10" s="1"/>
  <c r="J112" i="10" s="1"/>
  <c r="C112" i="10"/>
  <c r="G111" i="10"/>
  <c r="I111" i="10" s="1"/>
  <c r="J111" i="10" s="1"/>
  <c r="C111" i="10"/>
  <c r="J110" i="10"/>
  <c r="G110" i="10"/>
  <c r="I110" i="10" s="1"/>
  <c r="C110" i="10"/>
  <c r="J109" i="10"/>
  <c r="G109" i="10"/>
  <c r="I109" i="10" s="1"/>
  <c r="C109" i="10"/>
  <c r="G108" i="10"/>
  <c r="I108" i="10" s="1"/>
  <c r="J108" i="10" s="1"/>
  <c r="C108" i="10"/>
  <c r="G107" i="10"/>
  <c r="I107" i="10" s="1"/>
  <c r="J107" i="10" s="1"/>
  <c r="C107" i="10"/>
  <c r="J106" i="10"/>
  <c r="G106" i="10"/>
  <c r="I106" i="10" s="1"/>
  <c r="C106" i="10"/>
  <c r="J105" i="10"/>
  <c r="G105" i="10"/>
  <c r="I105" i="10" s="1"/>
  <c r="C105" i="10"/>
  <c r="G104" i="10"/>
  <c r="I104" i="10" s="1"/>
  <c r="J104" i="10" s="1"/>
  <c r="C104" i="10"/>
  <c r="G103" i="10"/>
  <c r="I103" i="10" s="1"/>
  <c r="J103" i="10" s="1"/>
  <c r="C103" i="10"/>
  <c r="J102" i="10"/>
  <c r="G102" i="10"/>
  <c r="I102" i="10" s="1"/>
  <c r="C102" i="10"/>
  <c r="G101" i="10"/>
  <c r="C101" i="10"/>
  <c r="G100" i="10"/>
  <c r="C100" i="10"/>
  <c r="G99" i="10"/>
  <c r="C99" i="10"/>
  <c r="G98" i="10"/>
  <c r="C98" i="10"/>
  <c r="G97" i="10"/>
  <c r="C97" i="10"/>
  <c r="G96" i="10"/>
  <c r="C96" i="10"/>
  <c r="G95" i="10"/>
  <c r="C95" i="10"/>
  <c r="H94" i="10"/>
  <c r="G94" i="10"/>
  <c r="I94" i="10" s="1"/>
  <c r="J94" i="10" s="1"/>
  <c r="C94" i="10"/>
  <c r="K94" i="10" s="1"/>
  <c r="L94" i="10" s="1"/>
  <c r="H93" i="10"/>
  <c r="G93" i="10"/>
  <c r="I93" i="10" s="1"/>
  <c r="J93" i="10" s="1"/>
  <c r="C93" i="10"/>
  <c r="K93" i="10" s="1"/>
  <c r="L93" i="10" s="1"/>
  <c r="H92" i="10"/>
  <c r="G92" i="10"/>
  <c r="I92" i="10" s="1"/>
  <c r="J92" i="10" s="1"/>
  <c r="C92" i="10"/>
  <c r="K92" i="10" s="1"/>
  <c r="L92" i="10" s="1"/>
  <c r="H91" i="10"/>
  <c r="G91" i="10"/>
  <c r="I91" i="10" s="1"/>
  <c r="J91" i="10" s="1"/>
  <c r="C91" i="10"/>
  <c r="K91" i="10" s="1"/>
  <c r="L91" i="10" s="1"/>
  <c r="H90" i="10"/>
  <c r="G90" i="10"/>
  <c r="I90" i="10" s="1"/>
  <c r="J90" i="10" s="1"/>
  <c r="C90" i="10"/>
  <c r="K90" i="10" s="1"/>
  <c r="L90" i="10" s="1"/>
  <c r="H89" i="10"/>
  <c r="G89" i="10"/>
  <c r="I89" i="10" s="1"/>
  <c r="J89" i="10" s="1"/>
  <c r="C89" i="10"/>
  <c r="K89" i="10" s="1"/>
  <c r="L89" i="10" s="1"/>
  <c r="H88" i="10"/>
  <c r="G88" i="10"/>
  <c r="I88" i="10" s="1"/>
  <c r="J88" i="10" s="1"/>
  <c r="C88" i="10"/>
  <c r="K88" i="10" s="1"/>
  <c r="L88" i="10" s="1"/>
  <c r="H87" i="10"/>
  <c r="G87" i="10"/>
  <c r="I87" i="10" s="1"/>
  <c r="J87" i="10" s="1"/>
  <c r="C87" i="10"/>
  <c r="K87" i="10" s="1"/>
  <c r="L87" i="10" s="1"/>
  <c r="H86" i="10"/>
  <c r="G86" i="10"/>
  <c r="I86" i="10" s="1"/>
  <c r="J86" i="10" s="1"/>
  <c r="C86" i="10"/>
  <c r="K86" i="10" s="1"/>
  <c r="L86" i="10" s="1"/>
  <c r="H85" i="10"/>
  <c r="G85" i="10"/>
  <c r="I85" i="10" s="1"/>
  <c r="J85" i="10" s="1"/>
  <c r="C85" i="10"/>
  <c r="K85" i="10" s="1"/>
  <c r="L85" i="10" s="1"/>
  <c r="H84" i="10"/>
  <c r="G84" i="10"/>
  <c r="I84" i="10" s="1"/>
  <c r="J84" i="10" s="1"/>
  <c r="C84" i="10"/>
  <c r="K84" i="10" s="1"/>
  <c r="L84" i="10" s="1"/>
  <c r="H83" i="10"/>
  <c r="G83" i="10"/>
  <c r="I83" i="10" s="1"/>
  <c r="J83" i="10" s="1"/>
  <c r="C83" i="10"/>
  <c r="K83" i="10" s="1"/>
  <c r="L83" i="10" s="1"/>
  <c r="H82" i="10"/>
  <c r="G82" i="10"/>
  <c r="I82" i="10" s="1"/>
  <c r="J82" i="10" s="1"/>
  <c r="C82" i="10"/>
  <c r="K82" i="10" s="1"/>
  <c r="L82" i="10" s="1"/>
  <c r="H81" i="10"/>
  <c r="G81" i="10"/>
  <c r="I81" i="10" s="1"/>
  <c r="J81" i="10" s="1"/>
  <c r="C81" i="10"/>
  <c r="K81" i="10" s="1"/>
  <c r="L81" i="10" s="1"/>
  <c r="H80" i="10"/>
  <c r="G80" i="10"/>
  <c r="I80" i="10" s="1"/>
  <c r="J80" i="10" s="1"/>
  <c r="C80" i="10"/>
  <c r="K80" i="10" s="1"/>
  <c r="L80" i="10" s="1"/>
  <c r="H79" i="10"/>
  <c r="G79" i="10"/>
  <c r="I79" i="10" s="1"/>
  <c r="J79" i="10" s="1"/>
  <c r="C79" i="10"/>
  <c r="K79" i="10" s="1"/>
  <c r="L79" i="10" s="1"/>
  <c r="H78" i="10"/>
  <c r="G78" i="10"/>
  <c r="I78" i="10" s="1"/>
  <c r="J78" i="10" s="1"/>
  <c r="C78" i="10"/>
  <c r="K78" i="10" s="1"/>
  <c r="L78" i="10" s="1"/>
  <c r="H77" i="10"/>
  <c r="G77" i="10"/>
  <c r="I77" i="10" s="1"/>
  <c r="J77" i="10" s="1"/>
  <c r="C77" i="10"/>
  <c r="K77" i="10" s="1"/>
  <c r="L77" i="10" s="1"/>
  <c r="H76" i="10"/>
  <c r="G76" i="10"/>
  <c r="I76" i="10" s="1"/>
  <c r="J76" i="10" s="1"/>
  <c r="C76" i="10"/>
  <c r="K76" i="10" s="1"/>
  <c r="L76" i="10" s="1"/>
  <c r="H75" i="10"/>
  <c r="G75" i="10"/>
  <c r="I75" i="10" s="1"/>
  <c r="J75" i="10" s="1"/>
  <c r="C75" i="10"/>
  <c r="K75" i="10" s="1"/>
  <c r="L75" i="10" s="1"/>
  <c r="H74" i="10"/>
  <c r="G74" i="10"/>
  <c r="I74" i="10" s="1"/>
  <c r="J74" i="10" s="1"/>
  <c r="C74" i="10"/>
  <c r="K74" i="10" s="1"/>
  <c r="L74" i="10" s="1"/>
  <c r="H73" i="10"/>
  <c r="G73" i="10"/>
  <c r="I73" i="10" s="1"/>
  <c r="J73" i="10" s="1"/>
  <c r="C73" i="10"/>
  <c r="K73" i="10" s="1"/>
  <c r="L73" i="10" s="1"/>
  <c r="H72" i="10"/>
  <c r="G72" i="10"/>
  <c r="I72" i="10" s="1"/>
  <c r="J72" i="10" s="1"/>
  <c r="C72" i="10"/>
  <c r="K72" i="10" s="1"/>
  <c r="L72" i="10" s="1"/>
  <c r="H71" i="10"/>
  <c r="G71" i="10"/>
  <c r="I71" i="10" s="1"/>
  <c r="J71" i="10" s="1"/>
  <c r="C71" i="10"/>
  <c r="K71" i="10" s="1"/>
  <c r="L71" i="10" s="1"/>
  <c r="H70" i="10"/>
  <c r="G70" i="10"/>
  <c r="I70" i="10" s="1"/>
  <c r="J70" i="10" s="1"/>
  <c r="C70" i="10"/>
  <c r="K70" i="10" s="1"/>
  <c r="L70" i="10" s="1"/>
  <c r="H69" i="10"/>
  <c r="G69" i="10"/>
  <c r="I69" i="10" s="1"/>
  <c r="J69" i="10" s="1"/>
  <c r="C69" i="10"/>
  <c r="K69" i="10" s="1"/>
  <c r="L69" i="10" s="1"/>
  <c r="H68" i="10"/>
  <c r="G68" i="10"/>
  <c r="I68" i="10" s="1"/>
  <c r="J68" i="10" s="1"/>
  <c r="C68" i="10"/>
  <c r="K68" i="10" s="1"/>
  <c r="L68" i="10" s="1"/>
  <c r="H67" i="10"/>
  <c r="G67" i="10"/>
  <c r="I67" i="10" s="1"/>
  <c r="J67" i="10" s="1"/>
  <c r="C67" i="10"/>
  <c r="K67" i="10" s="1"/>
  <c r="L67" i="10" s="1"/>
  <c r="H66" i="10"/>
  <c r="G66" i="10"/>
  <c r="I66" i="10" s="1"/>
  <c r="J66" i="10" s="1"/>
  <c r="C66" i="10"/>
  <c r="K66" i="10" s="1"/>
  <c r="L66" i="10" s="1"/>
  <c r="H65" i="10"/>
  <c r="G65" i="10"/>
  <c r="I65" i="10" s="1"/>
  <c r="J65" i="10" s="1"/>
  <c r="C65" i="10"/>
  <c r="K65" i="10" s="1"/>
  <c r="L65" i="10" s="1"/>
  <c r="H64" i="10"/>
  <c r="G64" i="10"/>
  <c r="I64" i="10" s="1"/>
  <c r="J64" i="10" s="1"/>
  <c r="C64" i="10"/>
  <c r="K64" i="10" s="1"/>
  <c r="L64" i="10" s="1"/>
  <c r="H63" i="10"/>
  <c r="G63" i="10"/>
  <c r="I63" i="10" s="1"/>
  <c r="J63" i="10" s="1"/>
  <c r="C63" i="10"/>
  <c r="K63" i="10" s="1"/>
  <c r="L63" i="10" s="1"/>
  <c r="H62" i="10"/>
  <c r="G62" i="10"/>
  <c r="I62" i="10" s="1"/>
  <c r="J62" i="10" s="1"/>
  <c r="C62" i="10"/>
  <c r="K62" i="10" s="1"/>
  <c r="L62" i="10" s="1"/>
  <c r="H61" i="10"/>
  <c r="G61" i="10"/>
  <c r="I61" i="10" s="1"/>
  <c r="J61" i="10" s="1"/>
  <c r="C61" i="10"/>
  <c r="K61" i="10" s="1"/>
  <c r="L61" i="10" s="1"/>
  <c r="H60" i="10"/>
  <c r="G60" i="10"/>
  <c r="I60" i="10" s="1"/>
  <c r="J60" i="10" s="1"/>
  <c r="C60" i="10"/>
  <c r="K60" i="10" s="1"/>
  <c r="L60" i="10" s="1"/>
  <c r="H59" i="10"/>
  <c r="G59" i="10"/>
  <c r="I59" i="10" s="1"/>
  <c r="J59" i="10" s="1"/>
  <c r="C59" i="10"/>
  <c r="K59" i="10" s="1"/>
  <c r="L59" i="10" s="1"/>
  <c r="H58" i="10"/>
  <c r="G58" i="10"/>
  <c r="I58" i="10" s="1"/>
  <c r="J58" i="10" s="1"/>
  <c r="C58" i="10"/>
  <c r="K58" i="10" s="1"/>
  <c r="L58" i="10" s="1"/>
  <c r="H57" i="10"/>
  <c r="G57" i="10"/>
  <c r="I57" i="10" s="1"/>
  <c r="J57" i="10" s="1"/>
  <c r="C57" i="10"/>
  <c r="K57" i="10" s="1"/>
  <c r="L57" i="10" s="1"/>
  <c r="H56" i="10"/>
  <c r="G56" i="10"/>
  <c r="I56" i="10" s="1"/>
  <c r="J56" i="10" s="1"/>
  <c r="C56" i="10"/>
  <c r="K56" i="10" s="1"/>
  <c r="L56" i="10" s="1"/>
  <c r="H55" i="10"/>
  <c r="G55" i="10"/>
  <c r="I55" i="10" s="1"/>
  <c r="J55" i="10" s="1"/>
  <c r="C55" i="10"/>
  <c r="K55" i="10" s="1"/>
  <c r="L55" i="10" s="1"/>
  <c r="H54" i="10"/>
  <c r="G54" i="10"/>
  <c r="I54" i="10" s="1"/>
  <c r="J54" i="10" s="1"/>
  <c r="C54" i="10"/>
  <c r="K54" i="10" s="1"/>
  <c r="L54" i="10" s="1"/>
  <c r="H53" i="10"/>
  <c r="G53" i="10"/>
  <c r="I53" i="10" s="1"/>
  <c r="J53" i="10" s="1"/>
  <c r="C53" i="10"/>
  <c r="K53" i="10" s="1"/>
  <c r="L53" i="10" s="1"/>
  <c r="H52" i="10"/>
  <c r="G52" i="10"/>
  <c r="I52" i="10" s="1"/>
  <c r="J52" i="10" s="1"/>
  <c r="C52" i="10"/>
  <c r="K52" i="10" s="1"/>
  <c r="L52" i="10" s="1"/>
  <c r="H51" i="10"/>
  <c r="G51" i="10"/>
  <c r="I51" i="10" s="1"/>
  <c r="J51" i="10" s="1"/>
  <c r="C51" i="10"/>
  <c r="K51" i="10" s="1"/>
  <c r="L51" i="10" s="1"/>
  <c r="H50" i="10"/>
  <c r="G50" i="10"/>
  <c r="I50" i="10" s="1"/>
  <c r="J50" i="10" s="1"/>
  <c r="C50" i="10"/>
  <c r="K50" i="10" s="1"/>
  <c r="L50" i="10" s="1"/>
  <c r="H49" i="10"/>
  <c r="G49" i="10"/>
  <c r="I49" i="10" s="1"/>
  <c r="J49" i="10" s="1"/>
  <c r="C49" i="10"/>
  <c r="K49" i="10" s="1"/>
  <c r="L49" i="10" s="1"/>
  <c r="H48" i="10"/>
  <c r="G48" i="10"/>
  <c r="I48" i="10" s="1"/>
  <c r="J48" i="10" s="1"/>
  <c r="C48" i="10"/>
  <c r="K48" i="10" s="1"/>
  <c r="L48" i="10" s="1"/>
  <c r="H47" i="10"/>
  <c r="G47" i="10"/>
  <c r="I47" i="10" s="1"/>
  <c r="J47" i="10" s="1"/>
  <c r="C47" i="10"/>
  <c r="K47" i="10" s="1"/>
  <c r="L47" i="10" s="1"/>
  <c r="H46" i="10"/>
  <c r="G46" i="10"/>
  <c r="I46" i="10" s="1"/>
  <c r="J46" i="10" s="1"/>
  <c r="C46" i="10"/>
  <c r="K46" i="10" s="1"/>
  <c r="L46" i="10" s="1"/>
  <c r="H45" i="10"/>
  <c r="G45" i="10"/>
  <c r="I45" i="10" s="1"/>
  <c r="J45" i="10" s="1"/>
  <c r="C45" i="10"/>
  <c r="K45" i="10" s="1"/>
  <c r="L45" i="10" s="1"/>
  <c r="H44" i="10"/>
  <c r="G44" i="10"/>
  <c r="I44" i="10" s="1"/>
  <c r="J44" i="10" s="1"/>
  <c r="C44" i="10"/>
  <c r="K44" i="10" s="1"/>
  <c r="L44" i="10" s="1"/>
  <c r="H43" i="10"/>
  <c r="G43" i="10"/>
  <c r="I43" i="10" s="1"/>
  <c r="J43" i="10" s="1"/>
  <c r="C43" i="10"/>
  <c r="K43" i="10" s="1"/>
  <c r="L43" i="10" s="1"/>
  <c r="H42" i="10"/>
  <c r="G42" i="10"/>
  <c r="I42" i="10" s="1"/>
  <c r="J42" i="10" s="1"/>
  <c r="C42" i="10"/>
  <c r="K42" i="10" s="1"/>
  <c r="L42" i="10" s="1"/>
  <c r="H41" i="10"/>
  <c r="G41" i="10"/>
  <c r="I41" i="10" s="1"/>
  <c r="J41" i="10" s="1"/>
  <c r="C41" i="10"/>
  <c r="K41" i="10" s="1"/>
  <c r="L41" i="10" s="1"/>
  <c r="H40" i="10"/>
  <c r="G40" i="10"/>
  <c r="I40" i="10" s="1"/>
  <c r="J40" i="10" s="1"/>
  <c r="C40" i="10"/>
  <c r="K40" i="10" s="1"/>
  <c r="L40" i="10" s="1"/>
  <c r="H39" i="10"/>
  <c r="G39" i="10"/>
  <c r="I39" i="10" s="1"/>
  <c r="J39" i="10" s="1"/>
  <c r="C39" i="10"/>
  <c r="K39" i="10" s="1"/>
  <c r="L39" i="10" s="1"/>
  <c r="H38" i="10"/>
  <c r="G38" i="10"/>
  <c r="I38" i="10" s="1"/>
  <c r="J38" i="10" s="1"/>
  <c r="C38" i="10"/>
  <c r="K38" i="10" s="1"/>
  <c r="L38" i="10" s="1"/>
  <c r="H37" i="10"/>
  <c r="G37" i="10"/>
  <c r="I37" i="10" s="1"/>
  <c r="J37" i="10" s="1"/>
  <c r="C37" i="10"/>
  <c r="K37" i="10" s="1"/>
  <c r="L37" i="10" s="1"/>
  <c r="H36" i="10"/>
  <c r="G36" i="10"/>
  <c r="I36" i="10" s="1"/>
  <c r="J36" i="10" s="1"/>
  <c r="C36" i="10"/>
  <c r="K36" i="10" s="1"/>
  <c r="L36" i="10" s="1"/>
  <c r="H35" i="10"/>
  <c r="G35" i="10"/>
  <c r="I35" i="10" s="1"/>
  <c r="J35" i="10" s="1"/>
  <c r="C35" i="10"/>
  <c r="K35" i="10" s="1"/>
  <c r="L35" i="10" s="1"/>
  <c r="H34" i="10"/>
  <c r="G34" i="10"/>
  <c r="I34" i="10" s="1"/>
  <c r="J34" i="10" s="1"/>
  <c r="C34" i="10"/>
  <c r="K34" i="10" s="1"/>
  <c r="L34" i="10" s="1"/>
  <c r="H33" i="10"/>
  <c r="G33" i="10"/>
  <c r="I33" i="10" s="1"/>
  <c r="J33" i="10" s="1"/>
  <c r="C33" i="10"/>
  <c r="K33" i="10" s="1"/>
  <c r="L33" i="10" s="1"/>
  <c r="H32" i="10"/>
  <c r="G32" i="10"/>
  <c r="I32" i="10" s="1"/>
  <c r="J32" i="10" s="1"/>
  <c r="C32" i="10"/>
  <c r="K32" i="10" s="1"/>
  <c r="L32" i="10" s="1"/>
  <c r="H31" i="10"/>
  <c r="G31" i="10"/>
  <c r="I31" i="10" s="1"/>
  <c r="J31" i="10" s="1"/>
  <c r="C31" i="10"/>
  <c r="K31" i="10" s="1"/>
  <c r="L31" i="10" s="1"/>
  <c r="H30" i="10"/>
  <c r="G30" i="10"/>
  <c r="I30" i="10" s="1"/>
  <c r="J30" i="10" s="1"/>
  <c r="C30" i="10"/>
  <c r="H29" i="10"/>
  <c r="G29" i="10"/>
  <c r="I29" i="10" s="1"/>
  <c r="J29" i="10" s="1"/>
  <c r="C29" i="10"/>
  <c r="J28" i="10"/>
  <c r="H28" i="10"/>
  <c r="G28" i="10"/>
  <c r="I28" i="10" s="1"/>
  <c r="C28" i="10"/>
  <c r="J27" i="10"/>
  <c r="H27" i="10"/>
  <c r="G27" i="10"/>
  <c r="I27" i="10" s="1"/>
  <c r="C27" i="10"/>
  <c r="H26" i="10"/>
  <c r="G26" i="10"/>
  <c r="I26" i="10" s="1"/>
  <c r="J26" i="10" s="1"/>
  <c r="C26" i="10"/>
  <c r="H25" i="10"/>
  <c r="G25" i="10"/>
  <c r="I25" i="10" s="1"/>
  <c r="J25" i="10" s="1"/>
  <c r="C25" i="10"/>
  <c r="J24" i="10"/>
  <c r="H24" i="10"/>
  <c r="G24" i="10"/>
  <c r="I24" i="10" s="1"/>
  <c r="C24" i="10"/>
  <c r="J23" i="10"/>
  <c r="H23" i="10"/>
  <c r="G23" i="10"/>
  <c r="I23" i="10" s="1"/>
  <c r="C23" i="10"/>
  <c r="H22" i="10"/>
  <c r="G22" i="10"/>
  <c r="I22" i="10" s="1"/>
  <c r="J22" i="10" s="1"/>
  <c r="C22" i="10"/>
  <c r="H21" i="10"/>
  <c r="G21" i="10"/>
  <c r="I21" i="10" s="1"/>
  <c r="J21" i="10" s="1"/>
  <c r="C21" i="10"/>
  <c r="J20" i="10"/>
  <c r="H20" i="10"/>
  <c r="G20" i="10"/>
  <c r="I20" i="10" s="1"/>
  <c r="C20" i="10"/>
  <c r="G19" i="10"/>
  <c r="I19" i="10" s="1"/>
  <c r="C19" i="10"/>
  <c r="G18" i="10"/>
  <c r="I18" i="10" s="1"/>
  <c r="C18" i="10"/>
  <c r="G17" i="10"/>
  <c r="I17" i="10" s="1"/>
  <c r="C17" i="10"/>
  <c r="G16" i="10"/>
  <c r="I16" i="10" s="1"/>
  <c r="C16" i="10"/>
  <c r="G15" i="10"/>
  <c r="I15" i="10" s="1"/>
  <c r="C15" i="10"/>
  <c r="G14" i="10"/>
  <c r="I14" i="10" s="1"/>
  <c r="C14" i="10"/>
  <c r="G13" i="10"/>
  <c r="H13" i="10" s="1"/>
  <c r="C13" i="10"/>
  <c r="G12" i="10"/>
  <c r="I12" i="10" s="1"/>
  <c r="C12" i="10"/>
  <c r="G11" i="10"/>
  <c r="I11" i="10" s="1"/>
  <c r="C11" i="10"/>
  <c r="G10" i="10"/>
  <c r="I10" i="10" s="1"/>
  <c r="C10" i="10"/>
  <c r="G9" i="10"/>
  <c r="I9" i="10" s="1"/>
  <c r="C9" i="10"/>
  <c r="G8" i="10"/>
  <c r="I8" i="10" s="1"/>
  <c r="C8" i="10"/>
  <c r="G7" i="10"/>
  <c r="I7" i="10" s="1"/>
  <c r="C7" i="10"/>
  <c r="G6" i="10"/>
  <c r="H6" i="10" s="1"/>
  <c r="C6" i="10"/>
  <c r="G5" i="10"/>
  <c r="I5" i="10" s="1"/>
  <c r="C5" i="10"/>
  <c r="G4" i="10"/>
  <c r="H4" i="10" s="1"/>
  <c r="C4" i="10"/>
  <c r="G3" i="10"/>
  <c r="I3" i="10" s="1"/>
  <c r="J8" i="10" l="1"/>
  <c r="K8" i="10"/>
  <c r="L8" i="10" s="1"/>
  <c r="J12" i="10"/>
  <c r="K12" i="10"/>
  <c r="L12" i="10" s="1"/>
  <c r="J18" i="10"/>
  <c r="K18" i="10"/>
  <c r="L18" i="10" s="1"/>
  <c r="J10" i="10"/>
  <c r="K10" i="10"/>
  <c r="L10" i="10" s="1"/>
  <c r="J14" i="10"/>
  <c r="K14" i="10"/>
  <c r="L14" i="10" s="1"/>
  <c r="J16" i="10"/>
  <c r="K16" i="10"/>
  <c r="L16" i="10" s="1"/>
  <c r="J3" i="10"/>
  <c r="J5" i="10"/>
  <c r="K5" i="10"/>
  <c r="L5" i="10" s="1"/>
  <c r="J7" i="10"/>
  <c r="K7" i="10"/>
  <c r="L7" i="10" s="1"/>
  <c r="J9" i="10"/>
  <c r="K9" i="10"/>
  <c r="L9" i="10" s="1"/>
  <c r="J11" i="10"/>
  <c r="K11" i="10"/>
  <c r="L11" i="10" s="1"/>
  <c r="J15" i="10"/>
  <c r="K15" i="10"/>
  <c r="L15" i="10" s="1"/>
  <c r="J17" i="10"/>
  <c r="K17" i="10"/>
  <c r="L17" i="10" s="1"/>
  <c r="J19" i="10"/>
  <c r="K19" i="10"/>
  <c r="L19" i="10" s="1"/>
  <c r="H7" i="10"/>
  <c r="H9" i="10"/>
  <c r="H16" i="10"/>
  <c r="H19" i="10"/>
  <c r="K23" i="10"/>
  <c r="L23" i="10" s="1"/>
  <c r="K26" i="10"/>
  <c r="L26" i="10" s="1"/>
  <c r="K111" i="10"/>
  <c r="L111" i="10" s="1"/>
  <c r="H10" i="10"/>
  <c r="H11" i="10"/>
  <c r="H14" i="10"/>
  <c r="H15" i="10"/>
  <c r="H17" i="10"/>
  <c r="H18" i="10"/>
  <c r="K27" i="10"/>
  <c r="L27" i="10" s="1"/>
  <c r="I4" i="10"/>
  <c r="I6" i="10"/>
  <c r="I13" i="10"/>
  <c r="K20" i="10"/>
  <c r="L20" i="10" s="1"/>
  <c r="K24" i="10"/>
  <c r="L24" i="10" s="1"/>
  <c r="K28" i="10"/>
  <c r="L28" i="10" s="1"/>
  <c r="K107" i="10"/>
  <c r="L107" i="10" s="1"/>
  <c r="K115" i="10"/>
  <c r="L115" i="10" s="1"/>
  <c r="K22" i="10"/>
  <c r="L22" i="10" s="1"/>
  <c r="K30" i="10"/>
  <c r="L30" i="10" s="1"/>
  <c r="K103" i="10"/>
  <c r="L103" i="10" s="1"/>
  <c r="K119" i="10"/>
  <c r="L119" i="10" s="1"/>
  <c r="H5" i="10"/>
  <c r="H8" i="10"/>
  <c r="H12" i="10"/>
  <c r="H3" i="10"/>
  <c r="K21" i="10"/>
  <c r="L21" i="10" s="1"/>
  <c r="K25" i="10"/>
  <c r="L25" i="10" s="1"/>
  <c r="K29" i="10"/>
  <c r="L29" i="10" s="1"/>
  <c r="K102" i="10"/>
  <c r="L102" i="10" s="1"/>
  <c r="K106" i="10"/>
  <c r="L106" i="10" s="1"/>
  <c r="K110" i="10"/>
  <c r="L110" i="10" s="1"/>
  <c r="K114" i="10"/>
  <c r="L114" i="10" s="1"/>
  <c r="K118" i="10"/>
  <c r="L118" i="10" s="1"/>
  <c r="K122" i="10"/>
  <c r="L122" i="10" s="1"/>
  <c r="J169" i="10"/>
  <c r="K169" i="10"/>
  <c r="L169" i="10" s="1"/>
  <c r="J183" i="10"/>
  <c r="K183" i="10"/>
  <c r="L183" i="10" s="1"/>
  <c r="I186" i="10"/>
  <c r="H186" i="10"/>
  <c r="K101" i="10"/>
  <c r="L101" i="10" s="1"/>
  <c r="K105" i="10"/>
  <c r="L105" i="10" s="1"/>
  <c r="K109" i="10"/>
  <c r="L109" i="10" s="1"/>
  <c r="K113" i="10"/>
  <c r="L113" i="10" s="1"/>
  <c r="K117" i="10"/>
  <c r="L117" i="10" s="1"/>
  <c r="K121" i="10"/>
  <c r="L121" i="10" s="1"/>
  <c r="J161" i="10"/>
  <c r="K161" i="10"/>
  <c r="L161" i="10" s="1"/>
  <c r="I221" i="10"/>
  <c r="H221" i="10"/>
  <c r="I95" i="10"/>
  <c r="J95" i="10" s="1"/>
  <c r="H95" i="10"/>
  <c r="I96" i="10"/>
  <c r="J96" i="10" s="1"/>
  <c r="H96" i="10"/>
  <c r="I97" i="10"/>
  <c r="J97" i="10" s="1"/>
  <c r="H97" i="10"/>
  <c r="I98" i="10"/>
  <c r="H98" i="10"/>
  <c r="I99" i="10"/>
  <c r="H99" i="10"/>
  <c r="I100" i="10"/>
  <c r="H100" i="10"/>
  <c r="I101" i="10"/>
  <c r="J101" i="10" s="1"/>
  <c r="H101" i="10"/>
  <c r="K104" i="10"/>
  <c r="L104" i="10" s="1"/>
  <c r="K108" i="10"/>
  <c r="L108" i="10" s="1"/>
  <c r="K112" i="10"/>
  <c r="L112" i="10" s="1"/>
  <c r="K116" i="10"/>
  <c r="L116" i="10" s="1"/>
  <c r="K120" i="10"/>
  <c r="L120" i="10" s="1"/>
  <c r="J166" i="10"/>
  <c r="K166" i="10"/>
  <c r="L166" i="10" s="1"/>
  <c r="K124" i="10"/>
  <c r="L124" i="10" s="1"/>
  <c r="K126" i="10"/>
  <c r="L126" i="10" s="1"/>
  <c r="K128" i="10"/>
  <c r="L128" i="10" s="1"/>
  <c r="K130" i="10"/>
  <c r="L130" i="10" s="1"/>
  <c r="K132" i="10"/>
  <c r="L132" i="10" s="1"/>
  <c r="K134" i="10"/>
  <c r="L134" i="10" s="1"/>
  <c r="K136" i="10"/>
  <c r="L136" i="10" s="1"/>
  <c r="K138" i="10"/>
  <c r="L138" i="10" s="1"/>
  <c r="I163" i="10"/>
  <c r="H163" i="10"/>
  <c r="I171" i="10"/>
  <c r="H171" i="10"/>
  <c r="J177" i="10"/>
  <c r="K177" i="10"/>
  <c r="L177" i="10" s="1"/>
  <c r="J188" i="10"/>
  <c r="K188" i="10"/>
  <c r="L188" i="10" s="1"/>
  <c r="I198" i="10"/>
  <c r="H198" i="10"/>
  <c r="I205" i="10"/>
  <c r="H205" i="10"/>
  <c r="I214" i="10"/>
  <c r="H214" i="10"/>
  <c r="J218" i="10"/>
  <c r="K218" i="10"/>
  <c r="L218" i="10" s="1"/>
  <c r="H102" i="10"/>
  <c r="H103" i="10"/>
  <c r="H104" i="10"/>
  <c r="H105" i="10"/>
  <c r="H106" i="10"/>
  <c r="H107" i="10"/>
  <c r="H108" i="10"/>
  <c r="H109" i="10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J165" i="10"/>
  <c r="K165" i="10"/>
  <c r="L165" i="10" s="1"/>
  <c r="J173" i="10"/>
  <c r="K173" i="10"/>
  <c r="L173" i="10" s="1"/>
  <c r="I185" i="10"/>
  <c r="H185" i="10"/>
  <c r="J227" i="10"/>
  <c r="K227" i="10"/>
  <c r="L227" i="10" s="1"/>
  <c r="I237" i="10"/>
  <c r="H237" i="10"/>
  <c r="K123" i="10"/>
  <c r="L123" i="10" s="1"/>
  <c r="K125" i="10"/>
  <c r="L125" i="10" s="1"/>
  <c r="K127" i="10"/>
  <c r="L127" i="10" s="1"/>
  <c r="K129" i="10"/>
  <c r="L129" i="10" s="1"/>
  <c r="K131" i="10"/>
  <c r="L131" i="10" s="1"/>
  <c r="K133" i="10"/>
  <c r="L133" i="10" s="1"/>
  <c r="K135" i="10"/>
  <c r="L135" i="10" s="1"/>
  <c r="K137" i="10"/>
  <c r="L137" i="10" s="1"/>
  <c r="K139" i="10"/>
  <c r="L139" i="10" s="1"/>
  <c r="K162" i="10"/>
  <c r="L162" i="10" s="1"/>
  <c r="I167" i="10"/>
  <c r="H167" i="10"/>
  <c r="K170" i="10"/>
  <c r="L170" i="10" s="1"/>
  <c r="I178" i="10"/>
  <c r="H178" i="10"/>
  <c r="J179" i="10"/>
  <c r="K179" i="10"/>
  <c r="L179" i="10" s="1"/>
  <c r="I197" i="10"/>
  <c r="H197" i="10"/>
  <c r="I206" i="10"/>
  <c r="H206" i="10"/>
  <c r="I213" i="10"/>
  <c r="H213" i="10"/>
  <c r="J234" i="10"/>
  <c r="K234" i="10"/>
  <c r="L234" i="10" s="1"/>
  <c r="J175" i="10"/>
  <c r="K175" i="10"/>
  <c r="L175" i="10" s="1"/>
  <c r="I181" i="10"/>
  <c r="H181" i="10"/>
  <c r="J182" i="10"/>
  <c r="K182" i="10"/>
  <c r="L182" i="10" s="1"/>
  <c r="J195" i="10"/>
  <c r="K195" i="10"/>
  <c r="L195" i="10" s="1"/>
  <c r="J203" i="10"/>
  <c r="K203" i="10"/>
  <c r="L203" i="10" s="1"/>
  <c r="J211" i="10"/>
  <c r="K211" i="10"/>
  <c r="L211" i="10" s="1"/>
  <c r="I217" i="10"/>
  <c r="H217" i="10"/>
  <c r="J223" i="10"/>
  <c r="K223" i="10"/>
  <c r="L223" i="10" s="1"/>
  <c r="J230" i="10"/>
  <c r="K230" i="10"/>
  <c r="L230" i="10" s="1"/>
  <c r="I233" i="10"/>
  <c r="H233" i="10"/>
  <c r="J239" i="10"/>
  <c r="K239" i="10"/>
  <c r="L239" i="10" s="1"/>
  <c r="H243" i="10"/>
  <c r="I243" i="10"/>
  <c r="H162" i="10"/>
  <c r="K164" i="10"/>
  <c r="L164" i="10" s="1"/>
  <c r="H166" i="10"/>
  <c r="K168" i="10"/>
  <c r="L168" i="10" s="1"/>
  <c r="H170" i="10"/>
  <c r="K172" i="10"/>
  <c r="L172" i="10" s="1"/>
  <c r="H174" i="10"/>
  <c r="H182" i="10"/>
  <c r="K184" i="10"/>
  <c r="L184" i="10" s="1"/>
  <c r="J191" i="10"/>
  <c r="K191" i="10"/>
  <c r="L191" i="10" s="1"/>
  <c r="I193" i="10"/>
  <c r="H193" i="10"/>
  <c r="J194" i="10"/>
  <c r="K194" i="10"/>
  <c r="L194" i="10" s="1"/>
  <c r="K196" i="10"/>
  <c r="L196" i="10" s="1"/>
  <c r="I201" i="10"/>
  <c r="H201" i="10"/>
  <c r="J202" i="10"/>
  <c r="K202" i="10"/>
  <c r="L202" i="10" s="1"/>
  <c r="K204" i="10"/>
  <c r="L204" i="10" s="1"/>
  <c r="I209" i="10"/>
  <c r="H209" i="10"/>
  <c r="J210" i="10"/>
  <c r="K210" i="10"/>
  <c r="L210" i="10" s="1"/>
  <c r="K212" i="10"/>
  <c r="L212" i="10" s="1"/>
  <c r="J219" i="10"/>
  <c r="K219" i="10"/>
  <c r="L219" i="10" s="1"/>
  <c r="J226" i="10"/>
  <c r="K226" i="10"/>
  <c r="L226" i="10" s="1"/>
  <c r="I229" i="10"/>
  <c r="H229" i="10"/>
  <c r="J235" i="10"/>
  <c r="K235" i="10"/>
  <c r="L235" i="10" s="1"/>
  <c r="K174" i="10"/>
  <c r="L174" i="10" s="1"/>
  <c r="K180" i="10"/>
  <c r="L180" i="10" s="1"/>
  <c r="J187" i="10"/>
  <c r="K187" i="10"/>
  <c r="L187" i="10" s="1"/>
  <c r="I189" i="10"/>
  <c r="H189" i="10"/>
  <c r="J190" i="10"/>
  <c r="K190" i="10"/>
  <c r="L190" i="10" s="1"/>
  <c r="H194" i="10"/>
  <c r="J199" i="10"/>
  <c r="K199" i="10"/>
  <c r="L199" i="10" s="1"/>
  <c r="H202" i="10"/>
  <c r="J207" i="10"/>
  <c r="K207" i="10"/>
  <c r="L207" i="10" s="1"/>
  <c r="H210" i="10"/>
  <c r="J215" i="10"/>
  <c r="K215" i="10"/>
  <c r="L215" i="10" s="1"/>
  <c r="J222" i="10"/>
  <c r="K222" i="10"/>
  <c r="L222" i="10" s="1"/>
  <c r="I225" i="10"/>
  <c r="H225" i="10"/>
  <c r="J231" i="10"/>
  <c r="K231" i="10"/>
  <c r="L231" i="10" s="1"/>
  <c r="J238" i="10"/>
  <c r="K238" i="10"/>
  <c r="L238" i="10" s="1"/>
  <c r="J242" i="10"/>
  <c r="K242" i="10"/>
  <c r="L242" i="10" s="1"/>
  <c r="I240" i="10"/>
  <c r="I244" i="10"/>
  <c r="K2" i="6"/>
  <c r="K7" i="6" s="1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4" i="6"/>
  <c r="K5" i="6"/>
  <c r="K4" i="6"/>
  <c r="J198" i="10" l="1"/>
  <c r="K198" i="10"/>
  <c r="L198" i="10" s="1"/>
  <c r="J201" i="10"/>
  <c r="K201" i="10"/>
  <c r="L201" i="10" s="1"/>
  <c r="J217" i="10"/>
  <c r="K217" i="10"/>
  <c r="L217" i="10" s="1"/>
  <c r="J213" i="10"/>
  <c r="K213" i="10"/>
  <c r="L213" i="10" s="1"/>
  <c r="J197" i="10"/>
  <c r="K197" i="10"/>
  <c r="L197" i="10" s="1"/>
  <c r="J178" i="10"/>
  <c r="K178" i="10"/>
  <c r="L178" i="10" s="1"/>
  <c r="J240" i="10"/>
  <c r="K240" i="10"/>
  <c r="L240" i="10" s="1"/>
  <c r="J237" i="10"/>
  <c r="K237" i="10"/>
  <c r="L237" i="10" s="1"/>
  <c r="K98" i="10"/>
  <c r="L98" i="10" s="1"/>
  <c r="J98" i="10"/>
  <c r="J193" i="10"/>
  <c r="K193" i="10"/>
  <c r="L193" i="10" s="1"/>
  <c r="J243" i="10"/>
  <c r="K243" i="10"/>
  <c r="L243" i="10" s="1"/>
  <c r="J205" i="10"/>
  <c r="K205" i="10"/>
  <c r="L205" i="10" s="1"/>
  <c r="J171" i="10"/>
  <c r="K171" i="10"/>
  <c r="L171" i="10" s="1"/>
  <c r="K99" i="10"/>
  <c r="L99" i="10" s="1"/>
  <c r="J99" i="10"/>
  <c r="J186" i="10"/>
  <c r="K186" i="10"/>
  <c r="L186" i="10" s="1"/>
  <c r="J13" i="10"/>
  <c r="K13" i="10"/>
  <c r="L13" i="10" s="1"/>
  <c r="J225" i="10"/>
  <c r="K225" i="10"/>
  <c r="L225" i="10" s="1"/>
  <c r="J209" i="10"/>
  <c r="K209" i="10"/>
  <c r="L209" i="10" s="1"/>
  <c r="J167" i="10"/>
  <c r="K167" i="10"/>
  <c r="L167" i="10" s="1"/>
  <c r="J185" i="10"/>
  <c r="K185" i="10"/>
  <c r="L185" i="10" s="1"/>
  <c r="J214" i="10"/>
  <c r="K214" i="10"/>
  <c r="L214" i="10" s="1"/>
  <c r="J163" i="10"/>
  <c r="K163" i="10"/>
  <c r="L163" i="10" s="1"/>
  <c r="K100" i="10"/>
  <c r="L100" i="10" s="1"/>
  <c r="J100" i="10"/>
  <c r="J221" i="10"/>
  <c r="K221" i="10"/>
  <c r="L221" i="10" s="1"/>
  <c r="J4" i="10"/>
  <c r="K4" i="10"/>
  <c r="L4" i="10" s="1"/>
  <c r="K244" i="10"/>
  <c r="L244" i="10" s="1"/>
  <c r="J244" i="10"/>
  <c r="J189" i="10"/>
  <c r="K189" i="10"/>
  <c r="L189" i="10" s="1"/>
  <c r="J229" i="10"/>
  <c r="K229" i="10"/>
  <c r="L229" i="10" s="1"/>
  <c r="J233" i="10"/>
  <c r="K233" i="10"/>
  <c r="L233" i="10" s="1"/>
  <c r="J181" i="10"/>
  <c r="K181" i="10"/>
  <c r="L181" i="10" s="1"/>
  <c r="J206" i="10"/>
  <c r="K206" i="10"/>
  <c r="L206" i="10" s="1"/>
  <c r="K96" i="10"/>
  <c r="L96" i="10" s="1"/>
  <c r="K97" i="10"/>
  <c r="L97" i="10" s="1"/>
  <c r="J6" i="10"/>
  <c r="K6" i="10"/>
  <c r="L6" i="10" s="1"/>
  <c r="K95" i="10"/>
  <c r="L95" i="10" s="1"/>
  <c r="K9" i="6"/>
  <c r="K6" i="6"/>
  <c r="K8" i="6" s="1"/>
  <c r="K3" i="6"/>
  <c r="R2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4" i="5"/>
  <c r="N2" i="10" l="1"/>
  <c r="N3" i="10" s="1"/>
  <c r="I25" i="9"/>
  <c r="I29" i="9"/>
  <c r="J29" i="9" s="1"/>
  <c r="I37" i="9"/>
  <c r="I45" i="9"/>
  <c r="J45" i="9" s="1"/>
  <c r="I53" i="9"/>
  <c r="I61" i="9"/>
  <c r="I69" i="9"/>
  <c r="I77" i="9"/>
  <c r="I85" i="9"/>
  <c r="I97" i="9"/>
  <c r="I105" i="9"/>
  <c r="I117" i="9"/>
  <c r="I125" i="9"/>
  <c r="I129" i="9"/>
  <c r="I137" i="9"/>
  <c r="I145" i="9"/>
  <c r="I149" i="9"/>
  <c r="I157" i="9"/>
  <c r="I161" i="9"/>
  <c r="I169" i="9"/>
  <c r="I177" i="9"/>
  <c r="I181" i="9"/>
  <c r="I189" i="9"/>
  <c r="I193" i="9"/>
  <c r="I201" i="9"/>
  <c r="I209" i="9"/>
  <c r="I213" i="9"/>
  <c r="I221" i="9"/>
  <c r="I233" i="9"/>
  <c r="I241" i="9"/>
  <c r="F244" i="9"/>
  <c r="G244" i="9" s="1"/>
  <c r="C244" i="9"/>
  <c r="I244" i="9" s="1"/>
  <c r="F243" i="9"/>
  <c r="G243" i="9" s="1"/>
  <c r="C243" i="9"/>
  <c r="I243" i="9" s="1"/>
  <c r="F242" i="9"/>
  <c r="C242" i="9"/>
  <c r="F241" i="9"/>
  <c r="G241" i="9" s="1"/>
  <c r="C241" i="9"/>
  <c r="F240" i="9"/>
  <c r="G240" i="9" s="1"/>
  <c r="C240" i="9"/>
  <c r="F239" i="9"/>
  <c r="G239" i="9" s="1"/>
  <c r="C239" i="9"/>
  <c r="I239" i="9" s="1"/>
  <c r="F238" i="9"/>
  <c r="G238" i="9" s="1"/>
  <c r="C238" i="9"/>
  <c r="I238" i="9" s="1"/>
  <c r="F237" i="9"/>
  <c r="G237" i="9" s="1"/>
  <c r="C237" i="9"/>
  <c r="F236" i="9"/>
  <c r="G236" i="9" s="1"/>
  <c r="C236" i="9"/>
  <c r="I236" i="9" s="1"/>
  <c r="G235" i="9"/>
  <c r="F235" i="9"/>
  <c r="C235" i="9"/>
  <c r="I235" i="9" s="1"/>
  <c r="F234" i="9"/>
  <c r="C234" i="9"/>
  <c r="I234" i="9" s="1"/>
  <c r="F233" i="9"/>
  <c r="G233" i="9" s="1"/>
  <c r="C233" i="9"/>
  <c r="F232" i="9"/>
  <c r="G232" i="9" s="1"/>
  <c r="C232" i="9"/>
  <c r="I232" i="9" s="1"/>
  <c r="F231" i="9"/>
  <c r="G231" i="9" s="1"/>
  <c r="C231" i="9"/>
  <c r="I231" i="9" s="1"/>
  <c r="G230" i="9"/>
  <c r="F230" i="9"/>
  <c r="C230" i="9"/>
  <c r="I230" i="9" s="1"/>
  <c r="F229" i="9"/>
  <c r="G229" i="9" s="1"/>
  <c r="C229" i="9"/>
  <c r="I229" i="9" s="1"/>
  <c r="F228" i="9"/>
  <c r="G228" i="9" s="1"/>
  <c r="C228" i="9"/>
  <c r="I228" i="9" s="1"/>
  <c r="F227" i="9"/>
  <c r="G227" i="9" s="1"/>
  <c r="C227" i="9"/>
  <c r="F226" i="9"/>
  <c r="C226" i="9"/>
  <c r="I226" i="9" s="1"/>
  <c r="F225" i="9"/>
  <c r="G225" i="9" s="1"/>
  <c r="C225" i="9"/>
  <c r="F224" i="9"/>
  <c r="G224" i="9" s="1"/>
  <c r="C224" i="9"/>
  <c r="I224" i="9" s="1"/>
  <c r="G223" i="9"/>
  <c r="F223" i="9"/>
  <c r="C223" i="9"/>
  <c r="I223" i="9" s="1"/>
  <c r="F222" i="9"/>
  <c r="G222" i="9" s="1"/>
  <c r="C222" i="9"/>
  <c r="I222" i="9" s="1"/>
  <c r="F221" i="9"/>
  <c r="G221" i="9" s="1"/>
  <c r="C221" i="9"/>
  <c r="F220" i="9"/>
  <c r="G220" i="9" s="1"/>
  <c r="C220" i="9"/>
  <c r="I220" i="9" s="1"/>
  <c r="F219" i="9"/>
  <c r="G219" i="9" s="1"/>
  <c r="C219" i="9"/>
  <c r="I219" i="9" s="1"/>
  <c r="F218" i="9"/>
  <c r="C218" i="9"/>
  <c r="I218" i="9" s="1"/>
  <c r="F217" i="9"/>
  <c r="G217" i="9" s="1"/>
  <c r="C217" i="9"/>
  <c r="I217" i="9" s="1"/>
  <c r="F216" i="9"/>
  <c r="G216" i="9" s="1"/>
  <c r="C216" i="9"/>
  <c r="I216" i="9" s="1"/>
  <c r="F215" i="9"/>
  <c r="G215" i="9" s="1"/>
  <c r="C215" i="9"/>
  <c r="I215" i="9" s="1"/>
  <c r="F214" i="9"/>
  <c r="G214" i="9" s="1"/>
  <c r="C214" i="9"/>
  <c r="I214" i="9" s="1"/>
  <c r="F213" i="9"/>
  <c r="G213" i="9" s="1"/>
  <c r="C213" i="9"/>
  <c r="F212" i="9"/>
  <c r="G212" i="9" s="1"/>
  <c r="C212" i="9"/>
  <c r="I212" i="9" s="1"/>
  <c r="F211" i="9"/>
  <c r="G211" i="9" s="1"/>
  <c r="C211" i="9"/>
  <c r="I211" i="9" s="1"/>
  <c r="F210" i="9"/>
  <c r="G210" i="9" s="1"/>
  <c r="C210" i="9"/>
  <c r="I210" i="9" s="1"/>
  <c r="F209" i="9"/>
  <c r="G209" i="9" s="1"/>
  <c r="C209" i="9"/>
  <c r="F208" i="9"/>
  <c r="G208" i="9" s="1"/>
  <c r="C208" i="9"/>
  <c r="I208" i="9" s="1"/>
  <c r="F207" i="9"/>
  <c r="G207" i="9" s="1"/>
  <c r="C207" i="9"/>
  <c r="I207" i="9" s="1"/>
  <c r="F206" i="9"/>
  <c r="G206" i="9" s="1"/>
  <c r="C206" i="9"/>
  <c r="I206" i="9" s="1"/>
  <c r="F205" i="9"/>
  <c r="G205" i="9" s="1"/>
  <c r="C205" i="9"/>
  <c r="F204" i="9"/>
  <c r="G204" i="9" s="1"/>
  <c r="C204" i="9"/>
  <c r="I204" i="9" s="1"/>
  <c r="G203" i="9"/>
  <c r="F203" i="9"/>
  <c r="C203" i="9"/>
  <c r="I203" i="9" s="1"/>
  <c r="F202" i="9"/>
  <c r="G202" i="9" s="1"/>
  <c r="C202" i="9"/>
  <c r="I202" i="9" s="1"/>
  <c r="F201" i="9"/>
  <c r="G201" i="9" s="1"/>
  <c r="C201" i="9"/>
  <c r="F200" i="9"/>
  <c r="G200" i="9" s="1"/>
  <c r="C200" i="9"/>
  <c r="I200" i="9" s="1"/>
  <c r="F199" i="9"/>
  <c r="G199" i="9" s="1"/>
  <c r="C199" i="9"/>
  <c r="I199" i="9" s="1"/>
  <c r="G198" i="9"/>
  <c r="F198" i="9"/>
  <c r="C198" i="9"/>
  <c r="I198" i="9" s="1"/>
  <c r="F197" i="9"/>
  <c r="G197" i="9" s="1"/>
  <c r="C197" i="9"/>
  <c r="I197" i="9" s="1"/>
  <c r="F196" i="9"/>
  <c r="G196" i="9" s="1"/>
  <c r="C196" i="9"/>
  <c r="I196" i="9" s="1"/>
  <c r="F195" i="9"/>
  <c r="G195" i="9" s="1"/>
  <c r="C195" i="9"/>
  <c r="I195" i="9" s="1"/>
  <c r="F194" i="9"/>
  <c r="G194" i="9" s="1"/>
  <c r="C194" i="9"/>
  <c r="I194" i="9" s="1"/>
  <c r="F193" i="9"/>
  <c r="G193" i="9" s="1"/>
  <c r="C193" i="9"/>
  <c r="F192" i="9"/>
  <c r="G192" i="9" s="1"/>
  <c r="C192" i="9"/>
  <c r="I192" i="9" s="1"/>
  <c r="G191" i="9"/>
  <c r="F191" i="9"/>
  <c r="C191" i="9"/>
  <c r="I191" i="9" s="1"/>
  <c r="F190" i="9"/>
  <c r="G190" i="9" s="1"/>
  <c r="C190" i="9"/>
  <c r="I190" i="9" s="1"/>
  <c r="F189" i="9"/>
  <c r="G189" i="9" s="1"/>
  <c r="C189" i="9"/>
  <c r="F188" i="9"/>
  <c r="G188" i="9" s="1"/>
  <c r="C188" i="9"/>
  <c r="I188" i="9" s="1"/>
  <c r="F187" i="9"/>
  <c r="G187" i="9" s="1"/>
  <c r="C187" i="9"/>
  <c r="I187" i="9" s="1"/>
  <c r="F186" i="9"/>
  <c r="C186" i="9"/>
  <c r="I186" i="9" s="1"/>
  <c r="F185" i="9"/>
  <c r="G185" i="9" s="1"/>
  <c r="C185" i="9"/>
  <c r="I185" i="9" s="1"/>
  <c r="F184" i="9"/>
  <c r="G184" i="9" s="1"/>
  <c r="C184" i="9"/>
  <c r="I184" i="9" s="1"/>
  <c r="F183" i="9"/>
  <c r="G183" i="9" s="1"/>
  <c r="C183" i="9"/>
  <c r="F182" i="9"/>
  <c r="G182" i="9" s="1"/>
  <c r="C182" i="9"/>
  <c r="I182" i="9" s="1"/>
  <c r="F181" i="9"/>
  <c r="G181" i="9" s="1"/>
  <c r="C181" i="9"/>
  <c r="F180" i="9"/>
  <c r="G180" i="9" s="1"/>
  <c r="C180" i="9"/>
  <c r="I180" i="9" s="1"/>
  <c r="F179" i="9"/>
  <c r="G179" i="9" s="1"/>
  <c r="C179" i="9"/>
  <c r="I179" i="9" s="1"/>
  <c r="F178" i="9"/>
  <c r="G178" i="9" s="1"/>
  <c r="C178" i="9"/>
  <c r="I178" i="9" s="1"/>
  <c r="F177" i="9"/>
  <c r="G177" i="9" s="1"/>
  <c r="C177" i="9"/>
  <c r="F176" i="9"/>
  <c r="G176" i="9" s="1"/>
  <c r="C176" i="9"/>
  <c r="I176" i="9" s="1"/>
  <c r="F175" i="9"/>
  <c r="G175" i="9" s="1"/>
  <c r="C175" i="9"/>
  <c r="I175" i="9" s="1"/>
  <c r="F174" i="9"/>
  <c r="G174" i="9" s="1"/>
  <c r="C174" i="9"/>
  <c r="I174" i="9" s="1"/>
  <c r="F173" i="9"/>
  <c r="G173" i="9" s="1"/>
  <c r="C173" i="9"/>
  <c r="F172" i="9"/>
  <c r="G172" i="9" s="1"/>
  <c r="C172" i="9"/>
  <c r="I172" i="9" s="1"/>
  <c r="G171" i="9"/>
  <c r="F171" i="9"/>
  <c r="C171" i="9"/>
  <c r="I171" i="9" s="1"/>
  <c r="F170" i="9"/>
  <c r="C170" i="9"/>
  <c r="I170" i="9" s="1"/>
  <c r="F169" i="9"/>
  <c r="G169" i="9" s="1"/>
  <c r="C169" i="9"/>
  <c r="F168" i="9"/>
  <c r="G168" i="9" s="1"/>
  <c r="C168" i="9"/>
  <c r="I168" i="9" s="1"/>
  <c r="F167" i="9"/>
  <c r="G167" i="9" s="1"/>
  <c r="C167" i="9"/>
  <c r="I167" i="9" s="1"/>
  <c r="G166" i="9"/>
  <c r="F166" i="9"/>
  <c r="C166" i="9"/>
  <c r="I166" i="9" s="1"/>
  <c r="F165" i="9"/>
  <c r="G165" i="9" s="1"/>
  <c r="C165" i="9"/>
  <c r="I165" i="9" s="1"/>
  <c r="F164" i="9"/>
  <c r="G164" i="9" s="1"/>
  <c r="C164" i="9"/>
  <c r="I164" i="9" s="1"/>
  <c r="F163" i="9"/>
  <c r="G163" i="9" s="1"/>
  <c r="C163" i="9"/>
  <c r="I163" i="9" s="1"/>
  <c r="F162" i="9"/>
  <c r="G162" i="9" s="1"/>
  <c r="C162" i="9"/>
  <c r="I162" i="9" s="1"/>
  <c r="F161" i="9"/>
  <c r="G161" i="9" s="1"/>
  <c r="C161" i="9"/>
  <c r="F160" i="9"/>
  <c r="G160" i="9" s="1"/>
  <c r="C160" i="9"/>
  <c r="I160" i="9" s="1"/>
  <c r="G159" i="9"/>
  <c r="F159" i="9"/>
  <c r="C159" i="9"/>
  <c r="I159" i="9" s="1"/>
  <c r="F158" i="9"/>
  <c r="G158" i="9" s="1"/>
  <c r="C158" i="9"/>
  <c r="I158" i="9" s="1"/>
  <c r="F157" i="9"/>
  <c r="G157" i="9" s="1"/>
  <c r="C157" i="9"/>
  <c r="F156" i="9"/>
  <c r="G156" i="9" s="1"/>
  <c r="C156" i="9"/>
  <c r="I156" i="9" s="1"/>
  <c r="F155" i="9"/>
  <c r="G155" i="9" s="1"/>
  <c r="C155" i="9"/>
  <c r="I155" i="9" s="1"/>
  <c r="F154" i="9"/>
  <c r="G154" i="9" s="1"/>
  <c r="C154" i="9"/>
  <c r="I154" i="9" s="1"/>
  <c r="F153" i="9"/>
  <c r="G153" i="9" s="1"/>
  <c r="C153" i="9"/>
  <c r="I153" i="9" s="1"/>
  <c r="F152" i="9"/>
  <c r="G152" i="9" s="1"/>
  <c r="C152" i="9"/>
  <c r="I152" i="9" s="1"/>
  <c r="F151" i="9"/>
  <c r="G151" i="9" s="1"/>
  <c r="C151" i="9"/>
  <c r="I151" i="9" s="1"/>
  <c r="F150" i="9"/>
  <c r="G150" i="9" s="1"/>
  <c r="C150" i="9"/>
  <c r="I150" i="9" s="1"/>
  <c r="F149" i="9"/>
  <c r="G149" i="9" s="1"/>
  <c r="C149" i="9"/>
  <c r="F148" i="9"/>
  <c r="G148" i="9" s="1"/>
  <c r="C148" i="9"/>
  <c r="I148" i="9" s="1"/>
  <c r="F147" i="9"/>
  <c r="G147" i="9" s="1"/>
  <c r="C147" i="9"/>
  <c r="I147" i="9" s="1"/>
  <c r="F146" i="9"/>
  <c r="G146" i="9" s="1"/>
  <c r="C146" i="9"/>
  <c r="I146" i="9" s="1"/>
  <c r="F145" i="9"/>
  <c r="G145" i="9" s="1"/>
  <c r="C145" i="9"/>
  <c r="F144" i="9"/>
  <c r="G144" i="9" s="1"/>
  <c r="C144" i="9"/>
  <c r="I144" i="9" s="1"/>
  <c r="F143" i="9"/>
  <c r="G143" i="9" s="1"/>
  <c r="C143" i="9"/>
  <c r="I143" i="9" s="1"/>
  <c r="F142" i="9"/>
  <c r="G142" i="9" s="1"/>
  <c r="C142" i="9"/>
  <c r="I142" i="9" s="1"/>
  <c r="F141" i="9"/>
  <c r="G141" i="9" s="1"/>
  <c r="C141" i="9"/>
  <c r="F140" i="9"/>
  <c r="G140" i="9" s="1"/>
  <c r="C140" i="9"/>
  <c r="I140" i="9" s="1"/>
  <c r="G139" i="9"/>
  <c r="F139" i="9"/>
  <c r="C139" i="9"/>
  <c r="I139" i="9" s="1"/>
  <c r="F138" i="9"/>
  <c r="G138" i="9" s="1"/>
  <c r="C138" i="9"/>
  <c r="I138" i="9" s="1"/>
  <c r="F137" i="9"/>
  <c r="G137" i="9" s="1"/>
  <c r="C137" i="9"/>
  <c r="F136" i="9"/>
  <c r="G136" i="9" s="1"/>
  <c r="C136" i="9"/>
  <c r="I136" i="9" s="1"/>
  <c r="F135" i="9"/>
  <c r="G135" i="9" s="1"/>
  <c r="C135" i="9"/>
  <c r="I135" i="9" s="1"/>
  <c r="G134" i="9"/>
  <c r="F134" i="9"/>
  <c r="C134" i="9"/>
  <c r="I134" i="9" s="1"/>
  <c r="F133" i="9"/>
  <c r="G133" i="9" s="1"/>
  <c r="C133" i="9"/>
  <c r="I133" i="9" s="1"/>
  <c r="F132" i="9"/>
  <c r="G132" i="9" s="1"/>
  <c r="C132" i="9"/>
  <c r="I132" i="9" s="1"/>
  <c r="F131" i="9"/>
  <c r="G131" i="9" s="1"/>
  <c r="C131" i="9"/>
  <c r="I131" i="9" s="1"/>
  <c r="F130" i="9"/>
  <c r="G130" i="9" s="1"/>
  <c r="C130" i="9"/>
  <c r="I130" i="9" s="1"/>
  <c r="F129" i="9"/>
  <c r="G129" i="9" s="1"/>
  <c r="C129" i="9"/>
  <c r="F128" i="9"/>
  <c r="G128" i="9" s="1"/>
  <c r="C128" i="9"/>
  <c r="I128" i="9" s="1"/>
  <c r="F127" i="9"/>
  <c r="G127" i="9" s="1"/>
  <c r="C127" i="9"/>
  <c r="I127" i="9" s="1"/>
  <c r="F126" i="9"/>
  <c r="C126" i="9"/>
  <c r="I126" i="9" s="1"/>
  <c r="F125" i="9"/>
  <c r="G125" i="9" s="1"/>
  <c r="C125" i="9"/>
  <c r="F124" i="9"/>
  <c r="G124" i="9" s="1"/>
  <c r="C124" i="9"/>
  <c r="I124" i="9" s="1"/>
  <c r="F123" i="9"/>
  <c r="G123" i="9" s="1"/>
  <c r="C123" i="9"/>
  <c r="I123" i="9" s="1"/>
  <c r="F122" i="9"/>
  <c r="G122" i="9" s="1"/>
  <c r="C122" i="9"/>
  <c r="I122" i="9" s="1"/>
  <c r="F121" i="9"/>
  <c r="G121" i="9" s="1"/>
  <c r="C121" i="9"/>
  <c r="F120" i="9"/>
  <c r="G120" i="9" s="1"/>
  <c r="C120" i="9"/>
  <c r="I120" i="9" s="1"/>
  <c r="G119" i="9"/>
  <c r="F119" i="9"/>
  <c r="C119" i="9"/>
  <c r="I119" i="9" s="1"/>
  <c r="F118" i="9"/>
  <c r="G118" i="9" s="1"/>
  <c r="C118" i="9"/>
  <c r="I118" i="9" s="1"/>
  <c r="F117" i="9"/>
  <c r="G117" i="9" s="1"/>
  <c r="C117" i="9"/>
  <c r="F116" i="9"/>
  <c r="G116" i="9" s="1"/>
  <c r="C116" i="9"/>
  <c r="I116" i="9" s="1"/>
  <c r="F115" i="9"/>
  <c r="G115" i="9" s="1"/>
  <c r="C115" i="9"/>
  <c r="I115" i="9" s="1"/>
  <c r="G114" i="9"/>
  <c r="F114" i="9"/>
  <c r="C114" i="9"/>
  <c r="I114" i="9" s="1"/>
  <c r="F113" i="9"/>
  <c r="G113" i="9" s="1"/>
  <c r="C113" i="9"/>
  <c r="I113" i="9" s="1"/>
  <c r="F112" i="9"/>
  <c r="G112" i="9" s="1"/>
  <c r="C112" i="9"/>
  <c r="I112" i="9" s="1"/>
  <c r="F111" i="9"/>
  <c r="G111" i="9" s="1"/>
  <c r="C111" i="9"/>
  <c r="I111" i="9" s="1"/>
  <c r="F110" i="9"/>
  <c r="G110" i="9" s="1"/>
  <c r="C110" i="9"/>
  <c r="I110" i="9" s="1"/>
  <c r="F109" i="9"/>
  <c r="G109" i="9" s="1"/>
  <c r="C109" i="9"/>
  <c r="F108" i="9"/>
  <c r="G108" i="9" s="1"/>
  <c r="C108" i="9"/>
  <c r="I108" i="9" s="1"/>
  <c r="G107" i="9"/>
  <c r="F107" i="9"/>
  <c r="C107" i="9"/>
  <c r="I107" i="9" s="1"/>
  <c r="F106" i="9"/>
  <c r="G106" i="9" s="1"/>
  <c r="C106" i="9"/>
  <c r="I106" i="9" s="1"/>
  <c r="F105" i="9"/>
  <c r="G105" i="9" s="1"/>
  <c r="C105" i="9"/>
  <c r="F104" i="9"/>
  <c r="G104" i="9" s="1"/>
  <c r="C104" i="9"/>
  <c r="I104" i="9" s="1"/>
  <c r="G103" i="9"/>
  <c r="F103" i="9"/>
  <c r="C103" i="9"/>
  <c r="I103" i="9" s="1"/>
  <c r="F102" i="9"/>
  <c r="G102" i="9" s="1"/>
  <c r="C102" i="9"/>
  <c r="I102" i="9" s="1"/>
  <c r="F101" i="9"/>
  <c r="G101" i="9" s="1"/>
  <c r="C101" i="9"/>
  <c r="I101" i="9" s="1"/>
  <c r="F100" i="9"/>
  <c r="G100" i="9" s="1"/>
  <c r="C100" i="9"/>
  <c r="I100" i="9" s="1"/>
  <c r="G99" i="9"/>
  <c r="F99" i="9"/>
  <c r="C99" i="9"/>
  <c r="I99" i="9" s="1"/>
  <c r="F98" i="9"/>
  <c r="G98" i="9" s="1"/>
  <c r="C98" i="9"/>
  <c r="I98" i="9" s="1"/>
  <c r="F97" i="9"/>
  <c r="G97" i="9" s="1"/>
  <c r="C97" i="9"/>
  <c r="F96" i="9"/>
  <c r="G96" i="9" s="1"/>
  <c r="C96" i="9"/>
  <c r="F95" i="9"/>
  <c r="G95" i="9" s="1"/>
  <c r="C95" i="9"/>
  <c r="I95" i="9" s="1"/>
  <c r="F94" i="9"/>
  <c r="G94" i="9" s="1"/>
  <c r="C94" i="9"/>
  <c r="I94" i="9" s="1"/>
  <c r="F93" i="9"/>
  <c r="G93" i="9" s="1"/>
  <c r="C93" i="9"/>
  <c r="F92" i="9"/>
  <c r="G92" i="9" s="1"/>
  <c r="C92" i="9"/>
  <c r="I92" i="9" s="1"/>
  <c r="F91" i="9"/>
  <c r="G91" i="9" s="1"/>
  <c r="C91" i="9"/>
  <c r="I91" i="9" s="1"/>
  <c r="G90" i="9"/>
  <c r="F90" i="9"/>
  <c r="C90" i="9"/>
  <c r="I90" i="9" s="1"/>
  <c r="F89" i="9"/>
  <c r="G89" i="9" s="1"/>
  <c r="C89" i="9"/>
  <c r="I89" i="9" s="1"/>
  <c r="F88" i="9"/>
  <c r="G88" i="9" s="1"/>
  <c r="C88" i="9"/>
  <c r="I88" i="9" s="1"/>
  <c r="G87" i="9"/>
  <c r="F87" i="9"/>
  <c r="C87" i="9"/>
  <c r="I87" i="9" s="1"/>
  <c r="F86" i="9"/>
  <c r="G86" i="9" s="1"/>
  <c r="C86" i="9"/>
  <c r="I86" i="9" s="1"/>
  <c r="F85" i="9"/>
  <c r="G85" i="9" s="1"/>
  <c r="C85" i="9"/>
  <c r="F84" i="9"/>
  <c r="G84" i="9" s="1"/>
  <c r="C84" i="9"/>
  <c r="I84" i="9" s="1"/>
  <c r="F83" i="9"/>
  <c r="G83" i="9" s="1"/>
  <c r="C83" i="9"/>
  <c r="I83" i="9" s="1"/>
  <c r="F82" i="9"/>
  <c r="G82" i="9" s="1"/>
  <c r="C82" i="9"/>
  <c r="I82" i="9" s="1"/>
  <c r="F81" i="9"/>
  <c r="G81" i="9" s="1"/>
  <c r="C81" i="9"/>
  <c r="I81" i="9" s="1"/>
  <c r="F80" i="9"/>
  <c r="G80" i="9" s="1"/>
  <c r="C80" i="9"/>
  <c r="I80" i="9" s="1"/>
  <c r="G79" i="9"/>
  <c r="F79" i="9"/>
  <c r="C79" i="9"/>
  <c r="I79" i="9" s="1"/>
  <c r="F78" i="9"/>
  <c r="G78" i="9" s="1"/>
  <c r="C78" i="9"/>
  <c r="I78" i="9" s="1"/>
  <c r="F77" i="9"/>
  <c r="G77" i="9" s="1"/>
  <c r="C77" i="9"/>
  <c r="G76" i="9"/>
  <c r="F76" i="9"/>
  <c r="C76" i="9"/>
  <c r="I76" i="9" s="1"/>
  <c r="F75" i="9"/>
  <c r="G75" i="9" s="1"/>
  <c r="C75" i="9"/>
  <c r="I75" i="9" s="1"/>
  <c r="F74" i="9"/>
  <c r="G74" i="9" s="1"/>
  <c r="C74" i="9"/>
  <c r="I74" i="9" s="1"/>
  <c r="F73" i="9"/>
  <c r="C73" i="9"/>
  <c r="F72" i="9"/>
  <c r="G72" i="9" s="1"/>
  <c r="C72" i="9"/>
  <c r="I72" i="9" s="1"/>
  <c r="F71" i="9"/>
  <c r="G71" i="9" s="1"/>
  <c r="C71" i="9"/>
  <c r="I71" i="9" s="1"/>
  <c r="F70" i="9"/>
  <c r="G70" i="9" s="1"/>
  <c r="C70" i="9"/>
  <c r="I70" i="9" s="1"/>
  <c r="F69" i="9"/>
  <c r="G69" i="9" s="1"/>
  <c r="C69" i="9"/>
  <c r="F68" i="9"/>
  <c r="G68" i="9" s="1"/>
  <c r="C68" i="9"/>
  <c r="F67" i="9"/>
  <c r="G67" i="9" s="1"/>
  <c r="C67" i="9"/>
  <c r="I67" i="9" s="1"/>
  <c r="F66" i="9"/>
  <c r="G66" i="9" s="1"/>
  <c r="C66" i="9"/>
  <c r="I66" i="9" s="1"/>
  <c r="F65" i="9"/>
  <c r="G65" i="9" s="1"/>
  <c r="C65" i="9"/>
  <c r="I65" i="9" s="1"/>
  <c r="G64" i="9"/>
  <c r="F64" i="9"/>
  <c r="C64" i="9"/>
  <c r="I64" i="9" s="1"/>
  <c r="G63" i="9"/>
  <c r="F63" i="9"/>
  <c r="C63" i="9"/>
  <c r="I63" i="9" s="1"/>
  <c r="F62" i="9"/>
  <c r="G62" i="9" s="1"/>
  <c r="C62" i="9"/>
  <c r="I62" i="9" s="1"/>
  <c r="F61" i="9"/>
  <c r="G61" i="9" s="1"/>
  <c r="C61" i="9"/>
  <c r="G60" i="9"/>
  <c r="F60" i="9"/>
  <c r="C60" i="9"/>
  <c r="I60" i="9" s="1"/>
  <c r="F59" i="9"/>
  <c r="G59" i="9" s="1"/>
  <c r="C59" i="9"/>
  <c r="I59" i="9" s="1"/>
  <c r="F58" i="9"/>
  <c r="G58" i="9" s="1"/>
  <c r="C58" i="9"/>
  <c r="I58" i="9" s="1"/>
  <c r="F57" i="9"/>
  <c r="G57" i="9" s="1"/>
  <c r="C57" i="9"/>
  <c r="I57" i="9" s="1"/>
  <c r="G56" i="9"/>
  <c r="F56" i="9"/>
  <c r="C56" i="9"/>
  <c r="I56" i="9" s="1"/>
  <c r="F55" i="9"/>
  <c r="G55" i="9" s="1"/>
  <c r="C55" i="9"/>
  <c r="I55" i="9" s="1"/>
  <c r="F54" i="9"/>
  <c r="G54" i="9" s="1"/>
  <c r="C54" i="9"/>
  <c r="I54" i="9" s="1"/>
  <c r="G53" i="9"/>
  <c r="F53" i="9"/>
  <c r="C53" i="9"/>
  <c r="F52" i="9"/>
  <c r="G52" i="9" s="1"/>
  <c r="C52" i="9"/>
  <c r="I52" i="9" s="1"/>
  <c r="F51" i="9"/>
  <c r="G51" i="9" s="1"/>
  <c r="C51" i="9"/>
  <c r="I51" i="9" s="1"/>
  <c r="F50" i="9"/>
  <c r="G50" i="9" s="1"/>
  <c r="C50" i="9"/>
  <c r="I50" i="9" s="1"/>
  <c r="F49" i="9"/>
  <c r="G49" i="9" s="1"/>
  <c r="C49" i="9"/>
  <c r="I49" i="9" s="1"/>
  <c r="G48" i="9"/>
  <c r="F48" i="9"/>
  <c r="C48" i="9"/>
  <c r="I48" i="9" s="1"/>
  <c r="G47" i="9"/>
  <c r="F47" i="9"/>
  <c r="C47" i="9"/>
  <c r="I47" i="9" s="1"/>
  <c r="F46" i="9"/>
  <c r="G46" i="9" s="1"/>
  <c r="C46" i="9"/>
  <c r="I46" i="9" s="1"/>
  <c r="G45" i="9"/>
  <c r="F45" i="9"/>
  <c r="C45" i="9"/>
  <c r="G44" i="9"/>
  <c r="F44" i="9"/>
  <c r="C44" i="9"/>
  <c r="I44" i="9" s="1"/>
  <c r="F43" i="9"/>
  <c r="G43" i="9" s="1"/>
  <c r="C43" i="9"/>
  <c r="I43" i="9" s="1"/>
  <c r="F42" i="9"/>
  <c r="G42" i="9" s="1"/>
  <c r="C42" i="9"/>
  <c r="I42" i="9" s="1"/>
  <c r="F41" i="9"/>
  <c r="C41" i="9"/>
  <c r="F40" i="9"/>
  <c r="G40" i="9" s="1"/>
  <c r="C40" i="9"/>
  <c r="I40" i="9" s="1"/>
  <c r="F39" i="9"/>
  <c r="G39" i="9" s="1"/>
  <c r="C39" i="9"/>
  <c r="I39" i="9" s="1"/>
  <c r="F38" i="9"/>
  <c r="G38" i="9" s="1"/>
  <c r="C38" i="9"/>
  <c r="I38" i="9" s="1"/>
  <c r="G37" i="9"/>
  <c r="F37" i="9"/>
  <c r="C37" i="9"/>
  <c r="G36" i="9"/>
  <c r="F36" i="9"/>
  <c r="C36" i="9"/>
  <c r="I36" i="9" s="1"/>
  <c r="F35" i="9"/>
  <c r="G35" i="9" s="1"/>
  <c r="C35" i="9"/>
  <c r="I35" i="9" s="1"/>
  <c r="F34" i="9"/>
  <c r="G34" i="9" s="1"/>
  <c r="C34" i="9"/>
  <c r="I34" i="9" s="1"/>
  <c r="F33" i="9"/>
  <c r="C33" i="9"/>
  <c r="F32" i="9"/>
  <c r="G32" i="9" s="1"/>
  <c r="C32" i="9"/>
  <c r="I32" i="9" s="1"/>
  <c r="F31" i="9"/>
  <c r="G31" i="9" s="1"/>
  <c r="C31" i="9"/>
  <c r="I31" i="9" s="1"/>
  <c r="F30" i="9"/>
  <c r="G30" i="9" s="1"/>
  <c r="C30" i="9"/>
  <c r="I30" i="9" s="1"/>
  <c r="G29" i="9"/>
  <c r="F29" i="9"/>
  <c r="C29" i="9"/>
  <c r="G28" i="9"/>
  <c r="F28" i="9"/>
  <c r="C28" i="9"/>
  <c r="I28" i="9" s="1"/>
  <c r="F27" i="9"/>
  <c r="G27" i="9" s="1"/>
  <c r="C27" i="9"/>
  <c r="I27" i="9" s="1"/>
  <c r="F26" i="9"/>
  <c r="G26" i="9" s="1"/>
  <c r="C26" i="9"/>
  <c r="I26" i="9" s="1"/>
  <c r="G25" i="9"/>
  <c r="F25" i="9"/>
  <c r="C25" i="9"/>
  <c r="F24" i="9"/>
  <c r="G24" i="9" s="1"/>
  <c r="C24" i="9"/>
  <c r="I24" i="9" s="1"/>
  <c r="F23" i="9"/>
  <c r="G23" i="9" s="1"/>
  <c r="C23" i="9"/>
  <c r="I23" i="9" s="1"/>
  <c r="F22" i="9"/>
  <c r="G22" i="9" s="1"/>
  <c r="C22" i="9"/>
  <c r="F21" i="9"/>
  <c r="G21" i="9" s="1"/>
  <c r="C21" i="9"/>
  <c r="I21" i="9" s="1"/>
  <c r="G20" i="9"/>
  <c r="F20" i="9"/>
  <c r="C20" i="9"/>
  <c r="I20" i="9" s="1"/>
  <c r="G19" i="9"/>
  <c r="F19" i="9"/>
  <c r="C19" i="9"/>
  <c r="I19" i="9" s="1"/>
  <c r="F18" i="9"/>
  <c r="G18" i="9" s="1"/>
  <c r="C18" i="9"/>
  <c r="F17" i="9"/>
  <c r="G17" i="9" s="1"/>
  <c r="C17" i="9"/>
  <c r="I17" i="9" s="1"/>
  <c r="G16" i="9"/>
  <c r="F16" i="9"/>
  <c r="C16" i="9"/>
  <c r="I16" i="9" s="1"/>
  <c r="G15" i="9"/>
  <c r="F15" i="9"/>
  <c r="C15" i="9"/>
  <c r="I15" i="9" s="1"/>
  <c r="F14" i="9"/>
  <c r="G14" i="9" s="1"/>
  <c r="C14" i="9"/>
  <c r="I14" i="9" s="1"/>
  <c r="F13" i="9"/>
  <c r="G13" i="9" s="1"/>
  <c r="C13" i="9"/>
  <c r="I13" i="9" s="1"/>
  <c r="G12" i="9"/>
  <c r="F12" i="9"/>
  <c r="C12" i="9"/>
  <c r="I12" i="9" s="1"/>
  <c r="F11" i="9"/>
  <c r="G11" i="9" s="1"/>
  <c r="C11" i="9"/>
  <c r="I11" i="9" s="1"/>
  <c r="F10" i="9"/>
  <c r="G10" i="9" s="1"/>
  <c r="C10" i="9"/>
  <c r="I10" i="9" s="1"/>
  <c r="F9" i="9"/>
  <c r="G9" i="9" s="1"/>
  <c r="C9" i="9"/>
  <c r="F8" i="9"/>
  <c r="G8" i="9" s="1"/>
  <c r="C8" i="9"/>
  <c r="I8" i="9" s="1"/>
  <c r="F7" i="9"/>
  <c r="G7" i="9" s="1"/>
  <c r="C7" i="9"/>
  <c r="I7" i="9" s="1"/>
  <c r="F6" i="9"/>
  <c r="G6" i="9" s="1"/>
  <c r="C6" i="9"/>
  <c r="I6" i="9" s="1"/>
  <c r="F5" i="9"/>
  <c r="G5" i="9" s="1"/>
  <c r="C5" i="9"/>
  <c r="F4" i="9"/>
  <c r="G4" i="9" s="1"/>
  <c r="C4" i="9"/>
  <c r="I4" i="9" s="1"/>
  <c r="F3" i="9"/>
  <c r="AL3" i="9" s="1"/>
  <c r="J13" i="9" l="1"/>
  <c r="J89" i="9"/>
  <c r="J113" i="9"/>
  <c r="J153" i="9"/>
  <c r="J197" i="9"/>
  <c r="J185" i="9"/>
  <c r="J229" i="9"/>
  <c r="J165" i="9"/>
  <c r="J101" i="9"/>
  <c r="J133" i="9"/>
  <c r="J217" i="9"/>
  <c r="J6" i="9"/>
  <c r="J12" i="9"/>
  <c r="J32" i="9"/>
  <c r="J43" i="9"/>
  <c r="J51" i="9"/>
  <c r="J60" i="9"/>
  <c r="J122" i="9"/>
  <c r="J130" i="9"/>
  <c r="J147" i="9"/>
  <c r="J195" i="9"/>
  <c r="J204" i="9"/>
  <c r="J210" i="9"/>
  <c r="J216" i="9"/>
  <c r="J231" i="9"/>
  <c r="J209" i="9"/>
  <c r="J177" i="9"/>
  <c r="J161" i="9"/>
  <c r="J145" i="9"/>
  <c r="J129" i="9"/>
  <c r="J97" i="9"/>
  <c r="J14" i="9"/>
  <c r="J17" i="9"/>
  <c r="J19" i="9"/>
  <c r="I22" i="9"/>
  <c r="J24" i="9"/>
  <c r="I41" i="9"/>
  <c r="G41" i="9"/>
  <c r="J48" i="9"/>
  <c r="J55" i="9"/>
  <c r="J62" i="9"/>
  <c r="J65" i="9"/>
  <c r="J67" i="9"/>
  <c r="J71" i="9"/>
  <c r="J75" i="9"/>
  <c r="J80" i="9"/>
  <c r="J82" i="9"/>
  <c r="J84" i="9"/>
  <c r="J86" i="9"/>
  <c r="J91" i="9"/>
  <c r="J95" i="9"/>
  <c r="J99" i="9"/>
  <c r="J104" i="9"/>
  <c r="J106" i="9"/>
  <c r="J115" i="9"/>
  <c r="J119" i="9"/>
  <c r="J136" i="9"/>
  <c r="J138" i="9"/>
  <c r="J163" i="9"/>
  <c r="J172" i="9"/>
  <c r="J174" i="9"/>
  <c r="J176" i="9"/>
  <c r="J178" i="9"/>
  <c r="J180" i="9"/>
  <c r="J182" i="9"/>
  <c r="J184" i="9"/>
  <c r="J186" i="9"/>
  <c r="J188" i="9"/>
  <c r="J190" i="9"/>
  <c r="J199" i="9"/>
  <c r="J203" i="9"/>
  <c r="J224" i="9"/>
  <c r="J226" i="9"/>
  <c r="J228" i="9"/>
  <c r="J230" i="9"/>
  <c r="J239" i="9"/>
  <c r="J243" i="9"/>
  <c r="I237" i="9"/>
  <c r="J221" i="9"/>
  <c r="I205" i="9"/>
  <c r="J189" i="9"/>
  <c r="I173" i="9"/>
  <c r="J157" i="9"/>
  <c r="I141" i="9"/>
  <c r="J125" i="9"/>
  <c r="I109" i="9"/>
  <c r="I93" i="9"/>
  <c r="J8" i="9"/>
  <c r="J20" i="9"/>
  <c r="J30" i="9"/>
  <c r="J36" i="9"/>
  <c r="J49" i="9"/>
  <c r="J102" i="9"/>
  <c r="J124" i="9"/>
  <c r="J126" i="9"/>
  <c r="J132" i="9"/>
  <c r="J134" i="9"/>
  <c r="J155" i="9"/>
  <c r="J170" i="9"/>
  <c r="J206" i="9"/>
  <c r="J212" i="9"/>
  <c r="J220" i="9"/>
  <c r="I225" i="9"/>
  <c r="J7" i="9"/>
  <c r="J16" i="9"/>
  <c r="J26" i="9"/>
  <c r="J28" i="9"/>
  <c r="J31" i="9"/>
  <c r="J35" i="9"/>
  <c r="J38" i="9"/>
  <c r="J40" i="9"/>
  <c r="J42" i="9"/>
  <c r="J44" i="9"/>
  <c r="J47" i="9"/>
  <c r="J50" i="9"/>
  <c r="J52" i="9"/>
  <c r="J57" i="9"/>
  <c r="J59" i="9"/>
  <c r="J64" i="9"/>
  <c r="G73" i="9"/>
  <c r="I73" i="9"/>
  <c r="J79" i="9"/>
  <c r="J88" i="9"/>
  <c r="J90" i="9"/>
  <c r="J103" i="9"/>
  <c r="J108" i="9"/>
  <c r="J110" i="9"/>
  <c r="J112" i="9"/>
  <c r="J114" i="9"/>
  <c r="J123" i="9"/>
  <c r="J127" i="9"/>
  <c r="J131" i="9"/>
  <c r="J140" i="9"/>
  <c r="J142" i="9"/>
  <c r="J144" i="9"/>
  <c r="J146" i="9"/>
  <c r="J148" i="9"/>
  <c r="J150" i="9"/>
  <c r="J152" i="9"/>
  <c r="J154" i="9"/>
  <c r="J156" i="9"/>
  <c r="J158" i="9"/>
  <c r="J167" i="9"/>
  <c r="J171" i="9"/>
  <c r="J192" i="9"/>
  <c r="J194" i="9"/>
  <c r="J196" i="9"/>
  <c r="J198" i="9"/>
  <c r="J207" i="9"/>
  <c r="J211" i="9"/>
  <c r="J215" i="9"/>
  <c r="J219" i="9"/>
  <c r="J223" i="9"/>
  <c r="J232" i="9"/>
  <c r="J234" i="9"/>
  <c r="I9" i="9"/>
  <c r="J233" i="9"/>
  <c r="J201" i="9"/>
  <c r="J169" i="9"/>
  <c r="J137" i="9"/>
  <c r="I121" i="9"/>
  <c r="J105" i="9"/>
  <c r="J4" i="9"/>
  <c r="J10" i="9"/>
  <c r="J27" i="9"/>
  <c r="J34" i="9"/>
  <c r="J39" i="9"/>
  <c r="J46" i="9"/>
  <c r="J58" i="9"/>
  <c r="J78" i="9"/>
  <c r="J100" i="9"/>
  <c r="J111" i="9"/>
  <c r="J120" i="9"/>
  <c r="J128" i="9"/>
  <c r="J143" i="9"/>
  <c r="J151" i="9"/>
  <c r="J159" i="9"/>
  <c r="J168" i="9"/>
  <c r="J208" i="9"/>
  <c r="J214" i="9"/>
  <c r="J218" i="9"/>
  <c r="J222" i="9"/>
  <c r="J235" i="9"/>
  <c r="J241" i="9"/>
  <c r="J193" i="9"/>
  <c r="J11" i="9"/>
  <c r="J15" i="9"/>
  <c r="I18" i="9"/>
  <c r="J21" i="9"/>
  <c r="J23" i="9"/>
  <c r="I33" i="9"/>
  <c r="G33" i="9"/>
  <c r="J54" i="9"/>
  <c r="J56" i="9"/>
  <c r="J63" i="9"/>
  <c r="J66" i="9"/>
  <c r="I68" i="9"/>
  <c r="J70" i="9"/>
  <c r="J72" i="9"/>
  <c r="J74" i="9"/>
  <c r="J76" i="9"/>
  <c r="J81" i="9"/>
  <c r="J83" i="9"/>
  <c r="J87" i="9"/>
  <c r="J92" i="9"/>
  <c r="J94" i="9"/>
  <c r="I96" i="9"/>
  <c r="J98" i="9"/>
  <c r="J107" i="9"/>
  <c r="J116" i="9"/>
  <c r="J118" i="9"/>
  <c r="J135" i="9"/>
  <c r="J139" i="9"/>
  <c r="J160" i="9"/>
  <c r="J162" i="9"/>
  <c r="J164" i="9"/>
  <c r="J166" i="9"/>
  <c r="J175" i="9"/>
  <c r="J179" i="9"/>
  <c r="I183" i="9"/>
  <c r="J187" i="9"/>
  <c r="J191" i="9"/>
  <c r="J200" i="9"/>
  <c r="J202" i="9"/>
  <c r="I227" i="9"/>
  <c r="J236" i="9"/>
  <c r="J238" i="9"/>
  <c r="I240" i="9"/>
  <c r="I242" i="9"/>
  <c r="J244" i="9"/>
  <c r="I5" i="9"/>
  <c r="J213" i="9"/>
  <c r="J181" i="9"/>
  <c r="J149" i="9"/>
  <c r="J117" i="9"/>
  <c r="J77" i="9"/>
  <c r="J61" i="9"/>
  <c r="J25" i="9"/>
  <c r="J85" i="9"/>
  <c r="J69" i="9"/>
  <c r="J53" i="9"/>
  <c r="J37" i="9"/>
  <c r="G126" i="9"/>
  <c r="G3" i="9"/>
  <c r="G170" i="9"/>
  <c r="G186" i="9"/>
  <c r="G218" i="9"/>
  <c r="G226" i="9"/>
  <c r="G234" i="9"/>
  <c r="G242" i="9"/>
  <c r="J68" i="9" l="1"/>
  <c r="J96" i="9"/>
  <c r="J9" i="9"/>
  <c r="J205" i="9"/>
  <c r="J121" i="9"/>
  <c r="J109" i="9"/>
  <c r="J41" i="9"/>
  <c r="J5" i="9"/>
  <c r="L2" i="9" s="1"/>
  <c r="L3" i="9" s="1"/>
  <c r="J240" i="9"/>
  <c r="J33" i="9"/>
  <c r="J73" i="9"/>
  <c r="J173" i="9"/>
  <c r="J183" i="9"/>
  <c r="J225" i="9"/>
  <c r="J237" i="9"/>
  <c r="J242" i="9"/>
  <c r="J227" i="9"/>
  <c r="J18" i="9"/>
  <c r="J93" i="9"/>
  <c r="J141" i="9"/>
  <c r="J22" i="9"/>
  <c r="M13" i="9" l="1"/>
  <c r="M113" i="9"/>
  <c r="M101" i="9"/>
  <c r="M12" i="9"/>
  <c r="M60" i="9"/>
  <c r="M97" i="9"/>
  <c r="M17" i="9"/>
  <c r="M55" i="9"/>
  <c r="M71" i="9"/>
  <c r="M91" i="9"/>
  <c r="M99" i="9"/>
  <c r="M106" i="9"/>
  <c r="M119" i="9"/>
  <c r="M102" i="9"/>
  <c r="M52" i="9"/>
  <c r="M88" i="9"/>
  <c r="M105" i="9"/>
  <c r="M23" i="9"/>
  <c r="M54" i="9"/>
  <c r="M63" i="9"/>
  <c r="M81" i="9"/>
  <c r="M98" i="9"/>
  <c r="M117" i="9"/>
  <c r="M61" i="9"/>
  <c r="M85" i="9"/>
  <c r="M51" i="9"/>
  <c r="M20" i="9"/>
  <c r="M123" i="9"/>
  <c r="M83" i="9"/>
  <c r="M116" i="9"/>
  <c r="M43" i="9"/>
  <c r="M24" i="9"/>
  <c r="M48" i="9"/>
  <c r="M104" i="9"/>
  <c r="M8" i="9"/>
  <c r="M49" i="9"/>
  <c r="M124" i="9"/>
  <c r="M7" i="9"/>
  <c r="M26" i="9"/>
  <c r="M31" i="9"/>
  <c r="M38" i="9"/>
  <c r="M42" i="9"/>
  <c r="M47" i="9"/>
  <c r="M59" i="9"/>
  <c r="M103" i="9"/>
  <c r="M110" i="9"/>
  <c r="M114" i="9"/>
  <c r="M10" i="9"/>
  <c r="M34" i="9"/>
  <c r="M46" i="9"/>
  <c r="M78" i="9"/>
  <c r="M111" i="9"/>
  <c r="M11" i="9"/>
  <c r="M21" i="9"/>
  <c r="M56" i="9"/>
  <c r="M70" i="9"/>
  <c r="M74" i="9"/>
  <c r="M87" i="9"/>
  <c r="M94" i="9"/>
  <c r="M37" i="9"/>
  <c r="M69" i="9"/>
  <c r="M45" i="9"/>
  <c r="M53" i="9"/>
  <c r="M6" i="9"/>
  <c r="M122" i="9"/>
  <c r="M84" i="9"/>
  <c r="M90" i="9"/>
  <c r="M39" i="9"/>
  <c r="M15" i="9"/>
  <c r="M77" i="9"/>
  <c r="M29" i="9"/>
  <c r="M89" i="9"/>
  <c r="M32" i="9"/>
  <c r="M62" i="9"/>
  <c r="M67" i="9"/>
  <c r="M75" i="9"/>
  <c r="M82" i="9"/>
  <c r="M86" i="9"/>
  <c r="M95" i="9"/>
  <c r="M115" i="9"/>
  <c r="M30" i="9"/>
  <c r="M16" i="9"/>
  <c r="M28" i="9"/>
  <c r="M40" i="9"/>
  <c r="M44" i="9"/>
  <c r="M57" i="9"/>
  <c r="M64" i="9"/>
  <c r="M108" i="9"/>
  <c r="M112" i="9"/>
  <c r="M4" i="9"/>
  <c r="M100" i="9"/>
  <c r="M120" i="9"/>
  <c r="M66" i="9"/>
  <c r="M72" i="9"/>
  <c r="M76" i="9"/>
  <c r="M92" i="9"/>
  <c r="M107" i="9"/>
  <c r="M118" i="9"/>
  <c r="M25" i="9"/>
  <c r="M14" i="9"/>
  <c r="M19" i="9"/>
  <c r="M65" i="9"/>
  <c r="M80" i="9"/>
  <c r="M36" i="9"/>
  <c r="M35" i="9"/>
  <c r="M50" i="9"/>
  <c r="M79" i="9"/>
  <c r="M27" i="9"/>
  <c r="M58" i="9"/>
  <c r="M68" i="9"/>
  <c r="M9" i="9"/>
  <c r="M121" i="9"/>
  <c r="M41" i="9"/>
  <c r="M73" i="9"/>
  <c r="M18" i="9"/>
  <c r="M93" i="9"/>
  <c r="M96" i="9"/>
  <c r="M109" i="9"/>
  <c r="M5" i="9"/>
  <c r="M33" i="9"/>
  <c r="M22" i="9"/>
  <c r="D124" i="1" l="1"/>
  <c r="D125" i="1" s="1"/>
  <c r="E66" i="1" s="1"/>
  <c r="E121" i="1" l="1"/>
  <c r="E113" i="1"/>
  <c r="E105" i="1"/>
  <c r="E97" i="1"/>
  <c r="E89" i="1"/>
  <c r="E81" i="1"/>
  <c r="E73" i="1"/>
  <c r="E65" i="1"/>
  <c r="E120" i="1"/>
  <c r="E112" i="1"/>
  <c r="E104" i="1"/>
  <c r="E96" i="1"/>
  <c r="E92" i="1"/>
  <c r="E88" i="1"/>
  <c r="E84" i="1"/>
  <c r="E80" i="1"/>
  <c r="E76" i="1"/>
  <c r="E72" i="1"/>
  <c r="E68" i="1"/>
  <c r="E123" i="1"/>
  <c r="E119" i="1"/>
  <c r="E115" i="1"/>
  <c r="E111" i="1"/>
  <c r="E107" i="1"/>
  <c r="E103" i="1"/>
  <c r="E99" i="1"/>
  <c r="E95" i="1"/>
  <c r="E91" i="1"/>
  <c r="E87" i="1"/>
  <c r="E83" i="1"/>
  <c r="E79" i="1"/>
  <c r="E75" i="1"/>
  <c r="E71" i="1"/>
  <c r="E67" i="1"/>
  <c r="E117" i="1"/>
  <c r="E109" i="1"/>
  <c r="E101" i="1"/>
  <c r="E93" i="1"/>
  <c r="E85" i="1"/>
  <c r="E77" i="1"/>
  <c r="E69" i="1"/>
  <c r="E64" i="1"/>
  <c r="E116" i="1"/>
  <c r="E108" i="1"/>
  <c r="E100" i="1"/>
  <c r="E122" i="1"/>
  <c r="E118" i="1"/>
  <c r="E114" i="1"/>
  <c r="E110" i="1"/>
  <c r="E106" i="1"/>
  <c r="E102" i="1"/>
  <c r="E98" i="1"/>
  <c r="E94" i="1"/>
  <c r="E90" i="1"/>
  <c r="E86" i="1"/>
  <c r="E82" i="1"/>
  <c r="E78" i="1"/>
  <c r="E74" i="1"/>
  <c r="E70" i="1"/>
  <c r="E124" i="1" l="1"/>
  <c r="E125" i="1" s="1"/>
  <c r="F125" i="1" s="1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3" i="6"/>
  <c r="G244" i="7" l="1"/>
  <c r="C244" i="7"/>
  <c r="G243" i="7"/>
  <c r="C243" i="7"/>
  <c r="G242" i="7"/>
  <c r="C242" i="7"/>
  <c r="G241" i="7"/>
  <c r="C241" i="7"/>
  <c r="G240" i="7"/>
  <c r="C240" i="7"/>
  <c r="G239" i="7"/>
  <c r="C239" i="7"/>
  <c r="G238" i="7"/>
  <c r="C238" i="7"/>
  <c r="G237" i="7"/>
  <c r="C237" i="7"/>
  <c r="G236" i="7"/>
  <c r="C236" i="7"/>
  <c r="G235" i="7"/>
  <c r="C235" i="7"/>
  <c r="G234" i="7"/>
  <c r="C234" i="7"/>
  <c r="G233" i="7"/>
  <c r="C233" i="7"/>
  <c r="G232" i="7"/>
  <c r="C232" i="7"/>
  <c r="G231" i="7"/>
  <c r="C231" i="7"/>
  <c r="G230" i="7"/>
  <c r="C230" i="7"/>
  <c r="G229" i="7"/>
  <c r="C229" i="7"/>
  <c r="G228" i="7"/>
  <c r="C228" i="7"/>
  <c r="G227" i="7"/>
  <c r="C227" i="7"/>
  <c r="G226" i="7"/>
  <c r="C226" i="7"/>
  <c r="G225" i="7"/>
  <c r="C225" i="7"/>
  <c r="G224" i="7"/>
  <c r="C224" i="7"/>
  <c r="G223" i="7"/>
  <c r="C223" i="7"/>
  <c r="G222" i="7"/>
  <c r="C222" i="7"/>
  <c r="G221" i="7"/>
  <c r="C221" i="7"/>
  <c r="G220" i="7"/>
  <c r="C220" i="7"/>
  <c r="G219" i="7"/>
  <c r="C219" i="7"/>
  <c r="G218" i="7"/>
  <c r="C218" i="7"/>
  <c r="G217" i="7"/>
  <c r="C217" i="7"/>
  <c r="G216" i="7"/>
  <c r="C216" i="7"/>
  <c r="G215" i="7"/>
  <c r="C215" i="7"/>
  <c r="G214" i="7"/>
  <c r="C214" i="7"/>
  <c r="G213" i="7"/>
  <c r="C213" i="7"/>
  <c r="G212" i="7"/>
  <c r="C212" i="7"/>
  <c r="G211" i="7"/>
  <c r="C211" i="7"/>
  <c r="G210" i="7"/>
  <c r="C210" i="7"/>
  <c r="G209" i="7"/>
  <c r="C209" i="7"/>
  <c r="G208" i="7"/>
  <c r="C208" i="7"/>
  <c r="G207" i="7"/>
  <c r="C207" i="7"/>
  <c r="G206" i="7"/>
  <c r="C206" i="7"/>
  <c r="G205" i="7"/>
  <c r="C205" i="7"/>
  <c r="G204" i="7"/>
  <c r="C204" i="7"/>
  <c r="G203" i="7"/>
  <c r="C203" i="7"/>
  <c r="G202" i="7"/>
  <c r="C202" i="7"/>
  <c r="G201" i="7"/>
  <c r="C201" i="7"/>
  <c r="G200" i="7"/>
  <c r="C200" i="7"/>
  <c r="G199" i="7"/>
  <c r="C199" i="7"/>
  <c r="G198" i="7"/>
  <c r="C198" i="7"/>
  <c r="G197" i="7"/>
  <c r="C197" i="7"/>
  <c r="G196" i="7"/>
  <c r="C196" i="7"/>
  <c r="G195" i="7"/>
  <c r="C195" i="7"/>
  <c r="G194" i="7"/>
  <c r="C194" i="7"/>
  <c r="G193" i="7"/>
  <c r="C193" i="7"/>
  <c r="G192" i="7"/>
  <c r="C192" i="7"/>
  <c r="G191" i="7"/>
  <c r="C191" i="7"/>
  <c r="G190" i="7"/>
  <c r="C190" i="7"/>
  <c r="G189" i="7"/>
  <c r="C189" i="7"/>
  <c r="G188" i="7"/>
  <c r="C188" i="7"/>
  <c r="G187" i="7"/>
  <c r="C187" i="7"/>
  <c r="G186" i="7"/>
  <c r="C186" i="7"/>
  <c r="G185" i="7"/>
  <c r="C185" i="7"/>
  <c r="G184" i="7"/>
  <c r="C184" i="7"/>
  <c r="G183" i="7"/>
  <c r="C183" i="7"/>
  <c r="G182" i="7"/>
  <c r="C182" i="7"/>
  <c r="G181" i="7"/>
  <c r="C181" i="7"/>
  <c r="G180" i="7"/>
  <c r="C180" i="7"/>
  <c r="G179" i="7"/>
  <c r="C179" i="7"/>
  <c r="G178" i="7"/>
  <c r="C178" i="7"/>
  <c r="G177" i="7"/>
  <c r="C177" i="7"/>
  <c r="G176" i="7"/>
  <c r="C176" i="7"/>
  <c r="G175" i="7"/>
  <c r="C175" i="7"/>
  <c r="G174" i="7"/>
  <c r="C174" i="7"/>
  <c r="G173" i="7"/>
  <c r="C173" i="7"/>
  <c r="G172" i="7"/>
  <c r="C172" i="7"/>
  <c r="G171" i="7"/>
  <c r="C171" i="7"/>
  <c r="G170" i="7"/>
  <c r="C170" i="7"/>
  <c r="G169" i="7"/>
  <c r="C169" i="7"/>
  <c r="G168" i="7"/>
  <c r="C168" i="7"/>
  <c r="G167" i="7"/>
  <c r="C167" i="7"/>
  <c r="G166" i="7"/>
  <c r="C166" i="7"/>
  <c r="G165" i="7"/>
  <c r="C165" i="7"/>
  <c r="G164" i="7"/>
  <c r="C164" i="7"/>
  <c r="G163" i="7"/>
  <c r="C163" i="7"/>
  <c r="G162" i="7"/>
  <c r="C162" i="7"/>
  <c r="G161" i="7"/>
  <c r="C161" i="7"/>
  <c r="G160" i="7"/>
  <c r="C160" i="7"/>
  <c r="G159" i="7"/>
  <c r="H159" i="7" s="1"/>
  <c r="C159" i="7"/>
  <c r="G158" i="7"/>
  <c r="H158" i="7" s="1"/>
  <c r="C158" i="7"/>
  <c r="G157" i="7"/>
  <c r="C157" i="7"/>
  <c r="G156" i="7"/>
  <c r="C156" i="7"/>
  <c r="G155" i="7"/>
  <c r="C155" i="7"/>
  <c r="G154" i="7"/>
  <c r="H154" i="7" s="1"/>
  <c r="C154" i="7"/>
  <c r="G153" i="7"/>
  <c r="C153" i="7"/>
  <c r="G152" i="7"/>
  <c r="C152" i="7"/>
  <c r="G151" i="7"/>
  <c r="C151" i="7"/>
  <c r="G150" i="7"/>
  <c r="C150" i="7"/>
  <c r="G149" i="7"/>
  <c r="C149" i="7"/>
  <c r="G148" i="7"/>
  <c r="C148" i="7"/>
  <c r="G147" i="7"/>
  <c r="C147" i="7"/>
  <c r="G146" i="7"/>
  <c r="C146" i="7"/>
  <c r="G145" i="7"/>
  <c r="C145" i="7"/>
  <c r="G144" i="7"/>
  <c r="C144" i="7"/>
  <c r="G143" i="7"/>
  <c r="C143" i="7"/>
  <c r="G142" i="7"/>
  <c r="H142" i="7" s="1"/>
  <c r="C142" i="7"/>
  <c r="G141" i="7"/>
  <c r="C141" i="7"/>
  <c r="G140" i="7"/>
  <c r="C140" i="7"/>
  <c r="G139" i="7"/>
  <c r="C139" i="7"/>
  <c r="G138" i="7"/>
  <c r="H138" i="7" s="1"/>
  <c r="C138" i="7"/>
  <c r="G137" i="7"/>
  <c r="C137" i="7"/>
  <c r="G136" i="7"/>
  <c r="C136" i="7"/>
  <c r="G135" i="7"/>
  <c r="C135" i="7"/>
  <c r="G134" i="7"/>
  <c r="C134" i="7"/>
  <c r="G133" i="7"/>
  <c r="C133" i="7"/>
  <c r="G132" i="7"/>
  <c r="C132" i="7"/>
  <c r="G131" i="7"/>
  <c r="C131" i="7"/>
  <c r="G130" i="7"/>
  <c r="C130" i="7"/>
  <c r="G129" i="7"/>
  <c r="C129" i="7"/>
  <c r="G128" i="7"/>
  <c r="C128" i="7"/>
  <c r="G127" i="7"/>
  <c r="C127" i="7"/>
  <c r="G126" i="7"/>
  <c r="C126" i="7"/>
  <c r="G125" i="7"/>
  <c r="C125" i="7"/>
  <c r="G124" i="7"/>
  <c r="C124" i="7"/>
  <c r="G123" i="7"/>
  <c r="C123" i="7"/>
  <c r="G122" i="7"/>
  <c r="C122" i="7"/>
  <c r="G121" i="7"/>
  <c r="C121" i="7"/>
  <c r="I120" i="7"/>
  <c r="J120" i="7" s="1"/>
  <c r="G120" i="7"/>
  <c r="H120" i="7" s="1"/>
  <c r="C120" i="7"/>
  <c r="G119" i="7"/>
  <c r="C119" i="7"/>
  <c r="G118" i="7"/>
  <c r="H118" i="7" s="1"/>
  <c r="C118" i="7"/>
  <c r="G117" i="7"/>
  <c r="C117" i="7"/>
  <c r="I116" i="7"/>
  <c r="J116" i="7" s="1"/>
  <c r="G116" i="7"/>
  <c r="H116" i="7" s="1"/>
  <c r="C116" i="7"/>
  <c r="G115" i="7"/>
  <c r="C115" i="7"/>
  <c r="G114" i="7"/>
  <c r="H114" i="7" s="1"/>
  <c r="C114" i="7"/>
  <c r="G113" i="7"/>
  <c r="C113" i="7"/>
  <c r="G112" i="7"/>
  <c r="C112" i="7"/>
  <c r="G111" i="7"/>
  <c r="C111" i="7"/>
  <c r="G110" i="7"/>
  <c r="C110" i="7"/>
  <c r="G109" i="7"/>
  <c r="C109" i="7"/>
  <c r="G108" i="7"/>
  <c r="C108" i="7"/>
  <c r="G107" i="7"/>
  <c r="C107" i="7"/>
  <c r="G106" i="7"/>
  <c r="C106" i="7"/>
  <c r="G105" i="7"/>
  <c r="C105" i="7"/>
  <c r="G104" i="7"/>
  <c r="C104" i="7"/>
  <c r="G103" i="7"/>
  <c r="C103" i="7"/>
  <c r="G102" i="7"/>
  <c r="C102" i="7"/>
  <c r="G101" i="7"/>
  <c r="C101" i="7"/>
  <c r="G100" i="7"/>
  <c r="C100" i="7"/>
  <c r="G99" i="7"/>
  <c r="C99" i="7"/>
  <c r="G98" i="7"/>
  <c r="C98" i="7"/>
  <c r="G97" i="7"/>
  <c r="C97" i="7"/>
  <c r="G96" i="7"/>
  <c r="C96" i="7"/>
  <c r="G95" i="7"/>
  <c r="C95" i="7"/>
  <c r="G94" i="7"/>
  <c r="C94" i="7"/>
  <c r="G93" i="7"/>
  <c r="C93" i="7"/>
  <c r="G92" i="7"/>
  <c r="C92" i="7"/>
  <c r="G91" i="7"/>
  <c r="C91" i="7"/>
  <c r="G90" i="7"/>
  <c r="C90" i="7"/>
  <c r="G89" i="7"/>
  <c r="C89" i="7"/>
  <c r="G88" i="7"/>
  <c r="C88" i="7"/>
  <c r="G87" i="7"/>
  <c r="C87" i="7"/>
  <c r="G86" i="7"/>
  <c r="C86" i="7"/>
  <c r="G85" i="7"/>
  <c r="C85" i="7"/>
  <c r="G84" i="7"/>
  <c r="C84" i="7"/>
  <c r="G83" i="7"/>
  <c r="C83" i="7"/>
  <c r="G82" i="7"/>
  <c r="C82" i="7"/>
  <c r="G81" i="7"/>
  <c r="C81" i="7"/>
  <c r="G80" i="7"/>
  <c r="C80" i="7"/>
  <c r="G79" i="7"/>
  <c r="C79" i="7"/>
  <c r="G78" i="7"/>
  <c r="C78" i="7"/>
  <c r="G77" i="7"/>
  <c r="C77" i="7"/>
  <c r="G76" i="7"/>
  <c r="C76" i="7"/>
  <c r="G75" i="7"/>
  <c r="C75" i="7"/>
  <c r="G74" i="7"/>
  <c r="C74" i="7"/>
  <c r="G73" i="7"/>
  <c r="C73" i="7"/>
  <c r="G72" i="7"/>
  <c r="C72" i="7"/>
  <c r="G71" i="7"/>
  <c r="C71" i="7"/>
  <c r="G70" i="7"/>
  <c r="C70" i="7"/>
  <c r="G69" i="7"/>
  <c r="C69" i="7"/>
  <c r="G68" i="7"/>
  <c r="C68" i="7"/>
  <c r="G67" i="7"/>
  <c r="C67" i="7"/>
  <c r="G66" i="7"/>
  <c r="C66" i="7"/>
  <c r="G65" i="7"/>
  <c r="C65" i="7"/>
  <c r="G64" i="7"/>
  <c r="C64" i="7"/>
  <c r="G63" i="7"/>
  <c r="C63" i="7"/>
  <c r="G62" i="7"/>
  <c r="C62" i="7"/>
  <c r="G61" i="7"/>
  <c r="C61" i="7"/>
  <c r="G60" i="7"/>
  <c r="C60" i="7"/>
  <c r="G59" i="7"/>
  <c r="C59" i="7"/>
  <c r="G58" i="7"/>
  <c r="C58" i="7"/>
  <c r="G57" i="7"/>
  <c r="C57" i="7"/>
  <c r="G56" i="7"/>
  <c r="C56" i="7"/>
  <c r="G55" i="7"/>
  <c r="C55" i="7"/>
  <c r="G54" i="7"/>
  <c r="C54" i="7"/>
  <c r="G53" i="7"/>
  <c r="C53" i="7"/>
  <c r="G52" i="7"/>
  <c r="C52" i="7"/>
  <c r="G51" i="7"/>
  <c r="C51" i="7"/>
  <c r="G50" i="7"/>
  <c r="C50" i="7"/>
  <c r="G49" i="7"/>
  <c r="C49" i="7"/>
  <c r="I48" i="7"/>
  <c r="J48" i="7" s="1"/>
  <c r="G48" i="7"/>
  <c r="H48" i="7" s="1"/>
  <c r="C48" i="7"/>
  <c r="G47" i="7"/>
  <c r="C47" i="7"/>
  <c r="G46" i="7"/>
  <c r="H46" i="7" s="1"/>
  <c r="C46" i="7"/>
  <c r="G45" i="7"/>
  <c r="C45" i="7"/>
  <c r="G44" i="7"/>
  <c r="H44" i="7" s="1"/>
  <c r="C44" i="7"/>
  <c r="G43" i="7"/>
  <c r="C43" i="7"/>
  <c r="G42" i="7"/>
  <c r="C42" i="7"/>
  <c r="G41" i="7"/>
  <c r="C41" i="7"/>
  <c r="G40" i="7"/>
  <c r="C40" i="7"/>
  <c r="G39" i="7"/>
  <c r="C39" i="7"/>
  <c r="G38" i="7"/>
  <c r="C38" i="7"/>
  <c r="G37" i="7"/>
  <c r="C37" i="7"/>
  <c r="G36" i="7"/>
  <c r="C36" i="7"/>
  <c r="G35" i="7"/>
  <c r="C35" i="7"/>
  <c r="G34" i="7"/>
  <c r="H34" i="7" s="1"/>
  <c r="C34" i="7"/>
  <c r="G33" i="7"/>
  <c r="C33" i="7"/>
  <c r="G32" i="7"/>
  <c r="H32" i="7" s="1"/>
  <c r="C32" i="7"/>
  <c r="G31" i="7"/>
  <c r="C31" i="7"/>
  <c r="I30" i="7"/>
  <c r="J30" i="7" s="1"/>
  <c r="G30" i="7"/>
  <c r="H30" i="7" s="1"/>
  <c r="C30" i="7"/>
  <c r="G29" i="7"/>
  <c r="C29" i="7"/>
  <c r="G28" i="7"/>
  <c r="H28" i="7" s="1"/>
  <c r="C28" i="7"/>
  <c r="G27" i="7"/>
  <c r="C27" i="7"/>
  <c r="G26" i="7"/>
  <c r="C26" i="7"/>
  <c r="G25" i="7"/>
  <c r="C25" i="7"/>
  <c r="G24" i="7"/>
  <c r="C24" i="7"/>
  <c r="G23" i="7"/>
  <c r="C23" i="7"/>
  <c r="G22" i="7"/>
  <c r="C22" i="7"/>
  <c r="G21" i="7"/>
  <c r="C21" i="7"/>
  <c r="I20" i="7"/>
  <c r="J20" i="7" s="1"/>
  <c r="G20" i="7"/>
  <c r="H20" i="7" s="1"/>
  <c r="C20" i="7"/>
  <c r="G19" i="7"/>
  <c r="C19" i="7"/>
  <c r="G18" i="7"/>
  <c r="C18" i="7"/>
  <c r="G17" i="7"/>
  <c r="C17" i="7"/>
  <c r="G16" i="7"/>
  <c r="C16" i="7"/>
  <c r="G15" i="7"/>
  <c r="C15" i="7"/>
  <c r="G14" i="7"/>
  <c r="C14" i="7"/>
  <c r="G13" i="7"/>
  <c r="C13" i="7"/>
  <c r="G12" i="7"/>
  <c r="C12" i="7"/>
  <c r="G11" i="7"/>
  <c r="C11" i="7"/>
  <c r="G10" i="7"/>
  <c r="C10" i="7"/>
  <c r="G9" i="7"/>
  <c r="C9" i="7"/>
  <c r="G8" i="7"/>
  <c r="C8" i="7"/>
  <c r="G7" i="7"/>
  <c r="C7" i="7"/>
  <c r="G6" i="7"/>
  <c r="C6" i="7"/>
  <c r="G5" i="7"/>
  <c r="C5" i="7"/>
  <c r="G4" i="7"/>
  <c r="C4" i="7"/>
  <c r="G3" i="7"/>
  <c r="H3" i="7" s="1"/>
  <c r="K12" i="7" l="1"/>
  <c r="L12" i="7" s="1"/>
  <c r="K29" i="7"/>
  <c r="L29" i="7" s="1"/>
  <c r="K48" i="7"/>
  <c r="L48" i="7" s="1"/>
  <c r="K115" i="7"/>
  <c r="L115" i="7" s="1"/>
  <c r="K120" i="7"/>
  <c r="L120" i="7" s="1"/>
  <c r="K167" i="7"/>
  <c r="L167" i="7" s="1"/>
  <c r="K187" i="7"/>
  <c r="L187" i="7" s="1"/>
  <c r="K22" i="7"/>
  <c r="L22" i="7" s="1"/>
  <c r="K26" i="7"/>
  <c r="L26" i="7" s="1"/>
  <c r="K31" i="7"/>
  <c r="L31" i="7" s="1"/>
  <c r="K39" i="7"/>
  <c r="L39" i="7" s="1"/>
  <c r="K43" i="7"/>
  <c r="L43" i="7" s="1"/>
  <c r="I46" i="7"/>
  <c r="J46" i="7" s="1"/>
  <c r="I118" i="7"/>
  <c r="J118" i="7" s="1"/>
  <c r="K124" i="7"/>
  <c r="L124" i="7" s="1"/>
  <c r="K128" i="7"/>
  <c r="L128" i="7" s="1"/>
  <c r="K132" i="7"/>
  <c r="L132" i="7" s="1"/>
  <c r="K136" i="7"/>
  <c r="L136" i="7" s="1"/>
  <c r="K10" i="7"/>
  <c r="L10" i="7" s="1"/>
  <c r="K145" i="7"/>
  <c r="L145" i="7" s="1"/>
  <c r="K175" i="7"/>
  <c r="L175" i="7" s="1"/>
  <c r="K199" i="7"/>
  <c r="L199" i="7" s="1"/>
  <c r="K5" i="7"/>
  <c r="L5" i="7" s="1"/>
  <c r="K13" i="7"/>
  <c r="L13" i="7" s="1"/>
  <c r="K30" i="7"/>
  <c r="L30" i="7" s="1"/>
  <c r="K47" i="7"/>
  <c r="L47" i="7" s="1"/>
  <c r="K116" i="7"/>
  <c r="L116" i="7" s="1"/>
  <c r="K119" i="7"/>
  <c r="L119" i="7" s="1"/>
  <c r="K14" i="7"/>
  <c r="L14" i="7" s="1"/>
  <c r="K20" i="7"/>
  <c r="L20" i="7" s="1"/>
  <c r="K155" i="7"/>
  <c r="L155" i="7" s="1"/>
  <c r="K207" i="7"/>
  <c r="L207" i="7" s="1"/>
  <c r="K215" i="7"/>
  <c r="L215" i="7" s="1"/>
  <c r="K239" i="7"/>
  <c r="L239" i="7" s="1"/>
  <c r="K11" i="7"/>
  <c r="L11" i="7" s="1"/>
  <c r="K21" i="7"/>
  <c r="L21" i="7" s="1"/>
  <c r="I28" i="7"/>
  <c r="J28" i="7" s="1"/>
  <c r="K46" i="7"/>
  <c r="L46" i="7" s="1"/>
  <c r="I114" i="7"/>
  <c r="J114" i="7" s="1"/>
  <c r="K118" i="7"/>
  <c r="L118" i="7" s="1"/>
  <c r="I142" i="7"/>
  <c r="J142" i="7" s="1"/>
  <c r="I4" i="7"/>
  <c r="J4" i="7" s="1"/>
  <c r="H4" i="7"/>
  <c r="I14" i="7"/>
  <c r="J14" i="7" s="1"/>
  <c r="H14" i="7"/>
  <c r="I18" i="7"/>
  <c r="J18" i="7" s="1"/>
  <c r="H18" i="7"/>
  <c r="I36" i="7"/>
  <c r="J36" i="7" s="1"/>
  <c r="H36" i="7"/>
  <c r="I40" i="7"/>
  <c r="J40" i="7" s="1"/>
  <c r="H40" i="7"/>
  <c r="I56" i="7"/>
  <c r="J56" i="7" s="1"/>
  <c r="H56" i="7"/>
  <c r="I63" i="7"/>
  <c r="J63" i="7" s="1"/>
  <c r="H63" i="7"/>
  <c r="I72" i="7"/>
  <c r="J72" i="7" s="1"/>
  <c r="H72" i="7"/>
  <c r="I80" i="7"/>
  <c r="J80" i="7" s="1"/>
  <c r="H80" i="7"/>
  <c r="I87" i="7"/>
  <c r="J87" i="7" s="1"/>
  <c r="H87" i="7"/>
  <c r="I96" i="7"/>
  <c r="J96" i="7" s="1"/>
  <c r="H96" i="7"/>
  <c r="I103" i="7"/>
  <c r="J103" i="7" s="1"/>
  <c r="H103" i="7"/>
  <c r="I111" i="7"/>
  <c r="J111" i="7" s="1"/>
  <c r="H111" i="7"/>
  <c r="I127" i="7"/>
  <c r="K127" i="7" s="1"/>
  <c r="L127" i="7" s="1"/>
  <c r="H127" i="7"/>
  <c r="I135" i="7"/>
  <c r="J135" i="7" s="1"/>
  <c r="H135" i="7"/>
  <c r="I144" i="7"/>
  <c r="J144" i="7" s="1"/>
  <c r="H144" i="7"/>
  <c r="I146" i="7"/>
  <c r="J146" i="7" s="1"/>
  <c r="H146" i="7"/>
  <c r="I148" i="7"/>
  <c r="J148" i="7" s="1"/>
  <c r="H148" i="7"/>
  <c r="I150" i="7"/>
  <c r="K150" i="7" s="1"/>
  <c r="L150" i="7" s="1"/>
  <c r="H150" i="7"/>
  <c r="I152" i="7"/>
  <c r="J152" i="7" s="1"/>
  <c r="H152" i="7"/>
  <c r="I3" i="7"/>
  <c r="I7" i="7"/>
  <c r="J7" i="7" s="1"/>
  <c r="H7" i="7"/>
  <c r="I10" i="7"/>
  <c r="J10" i="7" s="1"/>
  <c r="H10" i="7"/>
  <c r="I13" i="7"/>
  <c r="J13" i="7" s="1"/>
  <c r="H13" i="7"/>
  <c r="I17" i="7"/>
  <c r="J17" i="7" s="1"/>
  <c r="H17" i="7"/>
  <c r="I22" i="7"/>
  <c r="J22" i="7" s="1"/>
  <c r="H22" i="7"/>
  <c r="I26" i="7"/>
  <c r="J26" i="7" s="1"/>
  <c r="H26" i="7"/>
  <c r="I35" i="7"/>
  <c r="J35" i="7" s="1"/>
  <c r="H35" i="7"/>
  <c r="I39" i="7"/>
  <c r="J39" i="7" s="1"/>
  <c r="H39" i="7"/>
  <c r="I43" i="7"/>
  <c r="J43" i="7" s="1"/>
  <c r="H43" i="7"/>
  <c r="I44" i="7"/>
  <c r="J44" i="7" s="1"/>
  <c r="I53" i="7"/>
  <c r="J53" i="7" s="1"/>
  <c r="H53" i="7"/>
  <c r="I54" i="7"/>
  <c r="J54" i="7" s="1"/>
  <c r="H54" i="7"/>
  <c r="I61" i="7"/>
  <c r="J61" i="7" s="1"/>
  <c r="H61" i="7"/>
  <c r="I62" i="7"/>
  <c r="J62" i="7" s="1"/>
  <c r="H62" i="7"/>
  <c r="I69" i="7"/>
  <c r="J69" i="7" s="1"/>
  <c r="H69" i="7"/>
  <c r="I70" i="7"/>
  <c r="J70" i="7" s="1"/>
  <c r="H70" i="7"/>
  <c r="I77" i="7"/>
  <c r="J77" i="7" s="1"/>
  <c r="H77" i="7"/>
  <c r="I78" i="7"/>
  <c r="J78" i="7" s="1"/>
  <c r="H78" i="7"/>
  <c r="I85" i="7"/>
  <c r="J85" i="7" s="1"/>
  <c r="H85" i="7"/>
  <c r="I86" i="7"/>
  <c r="J86" i="7" s="1"/>
  <c r="H86" i="7"/>
  <c r="I93" i="7"/>
  <c r="J93" i="7" s="1"/>
  <c r="H93" i="7"/>
  <c r="I94" i="7"/>
  <c r="J94" i="7" s="1"/>
  <c r="H94" i="7"/>
  <c r="I101" i="7"/>
  <c r="J101" i="7" s="1"/>
  <c r="H101" i="7"/>
  <c r="I102" i="7"/>
  <c r="J102" i="7" s="1"/>
  <c r="H102" i="7"/>
  <c r="I109" i="7"/>
  <c r="J109" i="7" s="1"/>
  <c r="H109" i="7"/>
  <c r="I110" i="7"/>
  <c r="J110" i="7" s="1"/>
  <c r="H110" i="7"/>
  <c r="I125" i="7"/>
  <c r="J125" i="7" s="1"/>
  <c r="H125" i="7"/>
  <c r="I126" i="7"/>
  <c r="K126" i="7" s="1"/>
  <c r="L126" i="7" s="1"/>
  <c r="H126" i="7"/>
  <c r="I139" i="7"/>
  <c r="K139" i="7" s="1"/>
  <c r="L139" i="7" s="1"/>
  <c r="H139" i="7"/>
  <c r="I141" i="7"/>
  <c r="J141" i="7" s="1"/>
  <c r="H141" i="7"/>
  <c r="I154" i="7"/>
  <c r="J154" i="7" s="1"/>
  <c r="I156" i="7"/>
  <c r="J156" i="7" s="1"/>
  <c r="H156" i="7"/>
  <c r="I159" i="7"/>
  <c r="K159" i="7" s="1"/>
  <c r="L159" i="7" s="1"/>
  <c r="I161" i="7"/>
  <c r="J161" i="7" s="1"/>
  <c r="H161" i="7"/>
  <c r="I163" i="7"/>
  <c r="J163" i="7" s="1"/>
  <c r="H163" i="7"/>
  <c r="I165" i="7"/>
  <c r="J165" i="7" s="1"/>
  <c r="H165" i="7"/>
  <c r="I167" i="7"/>
  <c r="J167" i="7" s="1"/>
  <c r="H167" i="7"/>
  <c r="I169" i="7"/>
  <c r="J169" i="7" s="1"/>
  <c r="H169" i="7"/>
  <c r="I171" i="7"/>
  <c r="J171" i="7" s="1"/>
  <c r="H171" i="7"/>
  <c r="I173" i="7"/>
  <c r="J173" i="7" s="1"/>
  <c r="H173" i="7"/>
  <c r="I175" i="7"/>
  <c r="J175" i="7" s="1"/>
  <c r="H175" i="7"/>
  <c r="I177" i="7"/>
  <c r="J177" i="7" s="1"/>
  <c r="H177" i="7"/>
  <c r="I179" i="7"/>
  <c r="J179" i="7" s="1"/>
  <c r="H179" i="7"/>
  <c r="I181" i="7"/>
  <c r="J181" i="7" s="1"/>
  <c r="H181" i="7"/>
  <c r="I183" i="7"/>
  <c r="J183" i="7" s="1"/>
  <c r="H183" i="7"/>
  <c r="I185" i="7"/>
  <c r="J185" i="7" s="1"/>
  <c r="H185" i="7"/>
  <c r="I187" i="7"/>
  <c r="J187" i="7" s="1"/>
  <c r="H187" i="7"/>
  <c r="I189" i="7"/>
  <c r="J189" i="7" s="1"/>
  <c r="H189" i="7"/>
  <c r="I191" i="7"/>
  <c r="J191" i="7" s="1"/>
  <c r="H191" i="7"/>
  <c r="I193" i="7"/>
  <c r="J193" i="7" s="1"/>
  <c r="H193" i="7"/>
  <c r="I195" i="7"/>
  <c r="J195" i="7" s="1"/>
  <c r="H195" i="7"/>
  <c r="I197" i="7"/>
  <c r="J197" i="7" s="1"/>
  <c r="H197" i="7"/>
  <c r="I199" i="7"/>
  <c r="J199" i="7" s="1"/>
  <c r="H199" i="7"/>
  <c r="I201" i="7"/>
  <c r="J201" i="7" s="1"/>
  <c r="H201" i="7"/>
  <c r="I203" i="7"/>
  <c r="J203" i="7" s="1"/>
  <c r="H203" i="7"/>
  <c r="I205" i="7"/>
  <c r="J205" i="7" s="1"/>
  <c r="H205" i="7"/>
  <c r="I207" i="7"/>
  <c r="J207" i="7" s="1"/>
  <c r="H207" i="7"/>
  <c r="I209" i="7"/>
  <c r="J209" i="7" s="1"/>
  <c r="H209" i="7"/>
  <c r="I211" i="7"/>
  <c r="J211" i="7" s="1"/>
  <c r="H211" i="7"/>
  <c r="I213" i="7"/>
  <c r="J213" i="7" s="1"/>
  <c r="H213" i="7"/>
  <c r="I215" i="7"/>
  <c r="J215" i="7" s="1"/>
  <c r="H215" i="7"/>
  <c r="I217" i="7"/>
  <c r="J217" i="7" s="1"/>
  <c r="H217" i="7"/>
  <c r="I219" i="7"/>
  <c r="J219" i="7" s="1"/>
  <c r="H219" i="7"/>
  <c r="I221" i="7"/>
  <c r="J221" i="7" s="1"/>
  <c r="H221" i="7"/>
  <c r="I223" i="7"/>
  <c r="J223" i="7" s="1"/>
  <c r="H223" i="7"/>
  <c r="I225" i="7"/>
  <c r="J225" i="7" s="1"/>
  <c r="H225" i="7"/>
  <c r="I227" i="7"/>
  <c r="J227" i="7" s="1"/>
  <c r="H227" i="7"/>
  <c r="I229" i="7"/>
  <c r="J229" i="7" s="1"/>
  <c r="H229" i="7"/>
  <c r="I231" i="7"/>
  <c r="J231" i="7" s="1"/>
  <c r="H231" i="7"/>
  <c r="I233" i="7"/>
  <c r="J233" i="7" s="1"/>
  <c r="H233" i="7"/>
  <c r="I235" i="7"/>
  <c r="J235" i="7" s="1"/>
  <c r="H235" i="7"/>
  <c r="I237" i="7"/>
  <c r="J237" i="7" s="1"/>
  <c r="H237" i="7"/>
  <c r="I239" i="7"/>
  <c r="J239" i="7" s="1"/>
  <c r="H239" i="7"/>
  <c r="I241" i="7"/>
  <c r="J241" i="7" s="1"/>
  <c r="H241" i="7"/>
  <c r="I243" i="7"/>
  <c r="J243" i="7" s="1"/>
  <c r="H243" i="7"/>
  <c r="I6" i="7"/>
  <c r="J6" i="7" s="1"/>
  <c r="H6" i="7"/>
  <c r="I12" i="7"/>
  <c r="J12" i="7" s="1"/>
  <c r="H12" i="7"/>
  <c r="I16" i="7"/>
  <c r="J16" i="7" s="1"/>
  <c r="H16" i="7"/>
  <c r="I21" i="7"/>
  <c r="J21" i="7" s="1"/>
  <c r="H21" i="7"/>
  <c r="I25" i="7"/>
  <c r="J25" i="7" s="1"/>
  <c r="H25" i="7"/>
  <c r="I31" i="7"/>
  <c r="J31" i="7" s="1"/>
  <c r="H31" i="7"/>
  <c r="I32" i="7"/>
  <c r="J32" i="7" s="1"/>
  <c r="I33" i="7"/>
  <c r="J33" i="7" s="1"/>
  <c r="H33" i="7"/>
  <c r="I34" i="7"/>
  <c r="J34" i="7" s="1"/>
  <c r="I38" i="7"/>
  <c r="J38" i="7" s="1"/>
  <c r="H38" i="7"/>
  <c r="I42" i="7"/>
  <c r="J42" i="7" s="1"/>
  <c r="H42" i="7"/>
  <c r="I51" i="7"/>
  <c r="J51" i="7" s="1"/>
  <c r="H51" i="7"/>
  <c r="I52" i="7"/>
  <c r="J52" i="7" s="1"/>
  <c r="H52" i="7"/>
  <c r="I59" i="7"/>
  <c r="J59" i="7" s="1"/>
  <c r="H59" i="7"/>
  <c r="I60" i="7"/>
  <c r="J60" i="7" s="1"/>
  <c r="H60" i="7"/>
  <c r="I67" i="7"/>
  <c r="J67" i="7" s="1"/>
  <c r="H67" i="7"/>
  <c r="I68" i="7"/>
  <c r="J68" i="7" s="1"/>
  <c r="H68" i="7"/>
  <c r="I75" i="7"/>
  <c r="J75" i="7" s="1"/>
  <c r="H75" i="7"/>
  <c r="I76" i="7"/>
  <c r="J76" i="7" s="1"/>
  <c r="H76" i="7"/>
  <c r="I83" i="7"/>
  <c r="J83" i="7" s="1"/>
  <c r="H83" i="7"/>
  <c r="I84" i="7"/>
  <c r="J84" i="7" s="1"/>
  <c r="H84" i="7"/>
  <c r="I91" i="7"/>
  <c r="J91" i="7" s="1"/>
  <c r="H91" i="7"/>
  <c r="I92" i="7"/>
  <c r="J92" i="7" s="1"/>
  <c r="H92" i="7"/>
  <c r="I99" i="7"/>
  <c r="J99" i="7" s="1"/>
  <c r="H99" i="7"/>
  <c r="I100" i="7"/>
  <c r="J100" i="7" s="1"/>
  <c r="H100" i="7"/>
  <c r="I107" i="7"/>
  <c r="J107" i="7" s="1"/>
  <c r="H107" i="7"/>
  <c r="I108" i="7"/>
  <c r="J108" i="7" s="1"/>
  <c r="H108" i="7"/>
  <c r="I123" i="7"/>
  <c r="J123" i="7" s="1"/>
  <c r="H123" i="7"/>
  <c r="I124" i="7"/>
  <c r="H124" i="7"/>
  <c r="I131" i="7"/>
  <c r="K131" i="7" s="1"/>
  <c r="L131" i="7" s="1"/>
  <c r="H131" i="7"/>
  <c r="I132" i="7"/>
  <c r="J132" i="7" s="1"/>
  <c r="H132" i="7"/>
  <c r="I134" i="7"/>
  <c r="J134" i="7" s="1"/>
  <c r="H134" i="7"/>
  <c r="I136" i="7"/>
  <c r="J136" i="7" s="1"/>
  <c r="H136" i="7"/>
  <c r="I143" i="7"/>
  <c r="K143" i="7" s="1"/>
  <c r="L143" i="7" s="1"/>
  <c r="H143" i="7"/>
  <c r="I145" i="7"/>
  <c r="H145" i="7"/>
  <c r="I147" i="7"/>
  <c r="J147" i="7" s="1"/>
  <c r="H147" i="7"/>
  <c r="I149" i="7"/>
  <c r="J149" i="7" s="1"/>
  <c r="H149" i="7"/>
  <c r="I151" i="7"/>
  <c r="J151" i="7" s="1"/>
  <c r="H151" i="7"/>
  <c r="I153" i="7"/>
  <c r="K153" i="7" s="1"/>
  <c r="L153" i="7" s="1"/>
  <c r="H153" i="7"/>
  <c r="I158" i="7"/>
  <c r="J158" i="7" s="1"/>
  <c r="I8" i="7"/>
  <c r="J8" i="7" s="1"/>
  <c r="H8" i="7"/>
  <c r="I23" i="7"/>
  <c r="J23" i="7" s="1"/>
  <c r="H23" i="7"/>
  <c r="I27" i="7"/>
  <c r="J27" i="7" s="1"/>
  <c r="H27" i="7"/>
  <c r="I45" i="7"/>
  <c r="J45" i="7" s="1"/>
  <c r="H45" i="7"/>
  <c r="I55" i="7"/>
  <c r="J55" i="7" s="1"/>
  <c r="H55" i="7"/>
  <c r="I64" i="7"/>
  <c r="J64" i="7" s="1"/>
  <c r="H64" i="7"/>
  <c r="I71" i="7"/>
  <c r="J71" i="7" s="1"/>
  <c r="H71" i="7"/>
  <c r="I79" i="7"/>
  <c r="J79" i="7" s="1"/>
  <c r="H79" i="7"/>
  <c r="I88" i="7"/>
  <c r="J88" i="7" s="1"/>
  <c r="H88" i="7"/>
  <c r="I95" i="7"/>
  <c r="J95" i="7" s="1"/>
  <c r="H95" i="7"/>
  <c r="I104" i="7"/>
  <c r="J104" i="7" s="1"/>
  <c r="H104" i="7"/>
  <c r="I112" i="7"/>
  <c r="J112" i="7" s="1"/>
  <c r="H112" i="7"/>
  <c r="I128" i="7"/>
  <c r="H128" i="7"/>
  <c r="I133" i="7"/>
  <c r="K133" i="7" s="1"/>
  <c r="L133" i="7" s="1"/>
  <c r="H133" i="7"/>
  <c r="I137" i="7"/>
  <c r="K137" i="7" s="1"/>
  <c r="L137" i="7" s="1"/>
  <c r="H137" i="7"/>
  <c r="I5" i="7"/>
  <c r="J5" i="7" s="1"/>
  <c r="H5" i="7"/>
  <c r="I9" i="7"/>
  <c r="J9" i="7" s="1"/>
  <c r="H9" i="7"/>
  <c r="I11" i="7"/>
  <c r="J11" i="7" s="1"/>
  <c r="H11" i="7"/>
  <c r="I15" i="7"/>
  <c r="J15" i="7" s="1"/>
  <c r="H15" i="7"/>
  <c r="I19" i="7"/>
  <c r="J19" i="7" s="1"/>
  <c r="H19" i="7"/>
  <c r="I24" i="7"/>
  <c r="J24" i="7" s="1"/>
  <c r="H24" i="7"/>
  <c r="I29" i="7"/>
  <c r="J29" i="7" s="1"/>
  <c r="H29" i="7"/>
  <c r="I37" i="7"/>
  <c r="J37" i="7" s="1"/>
  <c r="H37" i="7"/>
  <c r="I41" i="7"/>
  <c r="J41" i="7" s="1"/>
  <c r="H41" i="7"/>
  <c r="I47" i="7"/>
  <c r="J47" i="7" s="1"/>
  <c r="H47" i="7"/>
  <c r="I49" i="7"/>
  <c r="J49" i="7" s="1"/>
  <c r="H49" i="7"/>
  <c r="I50" i="7"/>
  <c r="J50" i="7" s="1"/>
  <c r="H50" i="7"/>
  <c r="I57" i="7"/>
  <c r="J57" i="7" s="1"/>
  <c r="H57" i="7"/>
  <c r="I58" i="7"/>
  <c r="J58" i="7" s="1"/>
  <c r="H58" i="7"/>
  <c r="I65" i="7"/>
  <c r="J65" i="7" s="1"/>
  <c r="H65" i="7"/>
  <c r="I66" i="7"/>
  <c r="J66" i="7" s="1"/>
  <c r="H66" i="7"/>
  <c r="I73" i="7"/>
  <c r="J73" i="7" s="1"/>
  <c r="H73" i="7"/>
  <c r="I74" i="7"/>
  <c r="J74" i="7" s="1"/>
  <c r="H74" i="7"/>
  <c r="I81" i="7"/>
  <c r="J81" i="7" s="1"/>
  <c r="H81" i="7"/>
  <c r="I82" i="7"/>
  <c r="J82" i="7" s="1"/>
  <c r="H82" i="7"/>
  <c r="I89" i="7"/>
  <c r="J89" i="7" s="1"/>
  <c r="H89" i="7"/>
  <c r="I90" i="7"/>
  <c r="J90" i="7" s="1"/>
  <c r="H90" i="7"/>
  <c r="I97" i="7"/>
  <c r="J97" i="7" s="1"/>
  <c r="H97" i="7"/>
  <c r="I98" i="7"/>
  <c r="J98" i="7" s="1"/>
  <c r="H98" i="7"/>
  <c r="I105" i="7"/>
  <c r="J105" i="7" s="1"/>
  <c r="H105" i="7"/>
  <c r="I106" i="7"/>
  <c r="J106" i="7" s="1"/>
  <c r="H106" i="7"/>
  <c r="I113" i="7"/>
  <c r="J113" i="7" s="1"/>
  <c r="H113" i="7"/>
  <c r="I115" i="7"/>
  <c r="J115" i="7" s="1"/>
  <c r="H115" i="7"/>
  <c r="I117" i="7"/>
  <c r="J117" i="7" s="1"/>
  <c r="H117" i="7"/>
  <c r="I119" i="7"/>
  <c r="J119" i="7" s="1"/>
  <c r="H119" i="7"/>
  <c r="I121" i="7"/>
  <c r="J121" i="7" s="1"/>
  <c r="H121" i="7"/>
  <c r="I122" i="7"/>
  <c r="J122" i="7" s="1"/>
  <c r="H122" i="7"/>
  <c r="I129" i="7"/>
  <c r="K129" i="7" s="1"/>
  <c r="L129" i="7" s="1"/>
  <c r="H129" i="7"/>
  <c r="I130" i="7"/>
  <c r="J130" i="7" s="1"/>
  <c r="H130" i="7"/>
  <c r="I138" i="7"/>
  <c r="J138" i="7" s="1"/>
  <c r="I140" i="7"/>
  <c r="J140" i="7" s="1"/>
  <c r="H140" i="7"/>
  <c r="I155" i="7"/>
  <c r="J155" i="7" s="1"/>
  <c r="H155" i="7"/>
  <c r="I157" i="7"/>
  <c r="J157" i="7" s="1"/>
  <c r="H157" i="7"/>
  <c r="I160" i="7"/>
  <c r="K160" i="7" s="1"/>
  <c r="L160" i="7" s="1"/>
  <c r="H160" i="7"/>
  <c r="I162" i="7"/>
  <c r="K162" i="7" s="1"/>
  <c r="L162" i="7" s="1"/>
  <c r="H162" i="7"/>
  <c r="I164" i="7"/>
  <c r="K164" i="7" s="1"/>
  <c r="L164" i="7" s="1"/>
  <c r="H164" i="7"/>
  <c r="I166" i="7"/>
  <c r="K166" i="7" s="1"/>
  <c r="L166" i="7" s="1"/>
  <c r="H166" i="7"/>
  <c r="I168" i="7"/>
  <c r="K168" i="7" s="1"/>
  <c r="L168" i="7" s="1"/>
  <c r="H168" i="7"/>
  <c r="I170" i="7"/>
  <c r="K170" i="7" s="1"/>
  <c r="L170" i="7" s="1"/>
  <c r="H170" i="7"/>
  <c r="I172" i="7"/>
  <c r="K172" i="7" s="1"/>
  <c r="L172" i="7" s="1"/>
  <c r="H172" i="7"/>
  <c r="I174" i="7"/>
  <c r="K174" i="7" s="1"/>
  <c r="L174" i="7" s="1"/>
  <c r="H174" i="7"/>
  <c r="I176" i="7"/>
  <c r="K176" i="7" s="1"/>
  <c r="L176" i="7" s="1"/>
  <c r="H176" i="7"/>
  <c r="I178" i="7"/>
  <c r="K178" i="7" s="1"/>
  <c r="L178" i="7" s="1"/>
  <c r="H178" i="7"/>
  <c r="I180" i="7"/>
  <c r="K180" i="7" s="1"/>
  <c r="L180" i="7" s="1"/>
  <c r="H180" i="7"/>
  <c r="I182" i="7"/>
  <c r="K182" i="7" s="1"/>
  <c r="L182" i="7" s="1"/>
  <c r="H182" i="7"/>
  <c r="I184" i="7"/>
  <c r="K184" i="7" s="1"/>
  <c r="L184" i="7" s="1"/>
  <c r="H184" i="7"/>
  <c r="I186" i="7"/>
  <c r="K186" i="7" s="1"/>
  <c r="L186" i="7" s="1"/>
  <c r="H186" i="7"/>
  <c r="I188" i="7"/>
  <c r="K188" i="7" s="1"/>
  <c r="L188" i="7" s="1"/>
  <c r="H188" i="7"/>
  <c r="I190" i="7"/>
  <c r="K190" i="7" s="1"/>
  <c r="L190" i="7" s="1"/>
  <c r="H190" i="7"/>
  <c r="I192" i="7"/>
  <c r="K192" i="7" s="1"/>
  <c r="L192" i="7" s="1"/>
  <c r="H192" i="7"/>
  <c r="I194" i="7"/>
  <c r="K194" i="7" s="1"/>
  <c r="L194" i="7" s="1"/>
  <c r="H194" i="7"/>
  <c r="I196" i="7"/>
  <c r="K196" i="7" s="1"/>
  <c r="L196" i="7" s="1"/>
  <c r="H196" i="7"/>
  <c r="I198" i="7"/>
  <c r="K198" i="7" s="1"/>
  <c r="L198" i="7" s="1"/>
  <c r="H198" i="7"/>
  <c r="I200" i="7"/>
  <c r="K200" i="7" s="1"/>
  <c r="L200" i="7" s="1"/>
  <c r="H200" i="7"/>
  <c r="I202" i="7"/>
  <c r="K202" i="7" s="1"/>
  <c r="L202" i="7" s="1"/>
  <c r="H202" i="7"/>
  <c r="I204" i="7"/>
  <c r="K204" i="7" s="1"/>
  <c r="L204" i="7" s="1"/>
  <c r="H204" i="7"/>
  <c r="I206" i="7"/>
  <c r="K206" i="7" s="1"/>
  <c r="L206" i="7" s="1"/>
  <c r="H206" i="7"/>
  <c r="I208" i="7"/>
  <c r="K208" i="7" s="1"/>
  <c r="L208" i="7" s="1"/>
  <c r="H208" i="7"/>
  <c r="I210" i="7"/>
  <c r="K210" i="7" s="1"/>
  <c r="L210" i="7" s="1"/>
  <c r="H210" i="7"/>
  <c r="I212" i="7"/>
  <c r="K212" i="7" s="1"/>
  <c r="L212" i="7" s="1"/>
  <c r="H212" i="7"/>
  <c r="I214" i="7"/>
  <c r="K214" i="7" s="1"/>
  <c r="L214" i="7" s="1"/>
  <c r="H214" i="7"/>
  <c r="I216" i="7"/>
  <c r="K216" i="7" s="1"/>
  <c r="L216" i="7" s="1"/>
  <c r="H216" i="7"/>
  <c r="I218" i="7"/>
  <c r="K218" i="7" s="1"/>
  <c r="L218" i="7" s="1"/>
  <c r="H218" i="7"/>
  <c r="I220" i="7"/>
  <c r="K220" i="7" s="1"/>
  <c r="L220" i="7" s="1"/>
  <c r="H220" i="7"/>
  <c r="I222" i="7"/>
  <c r="K222" i="7" s="1"/>
  <c r="L222" i="7" s="1"/>
  <c r="H222" i="7"/>
  <c r="I224" i="7"/>
  <c r="K224" i="7" s="1"/>
  <c r="L224" i="7" s="1"/>
  <c r="H224" i="7"/>
  <c r="I226" i="7"/>
  <c r="K226" i="7" s="1"/>
  <c r="L226" i="7" s="1"/>
  <c r="H226" i="7"/>
  <c r="I228" i="7"/>
  <c r="K228" i="7" s="1"/>
  <c r="L228" i="7" s="1"/>
  <c r="H228" i="7"/>
  <c r="I230" i="7"/>
  <c r="K230" i="7" s="1"/>
  <c r="L230" i="7" s="1"/>
  <c r="H230" i="7"/>
  <c r="I232" i="7"/>
  <c r="K232" i="7" s="1"/>
  <c r="L232" i="7" s="1"/>
  <c r="H232" i="7"/>
  <c r="I234" i="7"/>
  <c r="K234" i="7" s="1"/>
  <c r="L234" i="7" s="1"/>
  <c r="H234" i="7"/>
  <c r="I236" i="7"/>
  <c r="K236" i="7" s="1"/>
  <c r="L236" i="7" s="1"/>
  <c r="H236" i="7"/>
  <c r="I238" i="7"/>
  <c r="K238" i="7" s="1"/>
  <c r="L238" i="7" s="1"/>
  <c r="H238" i="7"/>
  <c r="I240" i="7"/>
  <c r="K240" i="7" s="1"/>
  <c r="L240" i="7" s="1"/>
  <c r="H240" i="7"/>
  <c r="I242" i="7"/>
  <c r="K242" i="7" s="1"/>
  <c r="L242" i="7" s="1"/>
  <c r="H242" i="7"/>
  <c r="I244" i="7"/>
  <c r="K244" i="7" s="1"/>
  <c r="L244" i="7" s="1"/>
  <c r="H244" i="7"/>
  <c r="J150" i="7"/>
  <c r="J126" i="7"/>
  <c r="J128" i="7"/>
  <c r="J127" i="7"/>
  <c r="J137" i="7"/>
  <c r="J131" i="7"/>
  <c r="J143" i="7"/>
  <c r="J159" i="7"/>
  <c r="J129" i="7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3" i="6"/>
  <c r="K135" i="7" l="1"/>
  <c r="L135" i="7" s="1"/>
  <c r="K189" i="7"/>
  <c r="L189" i="7" s="1"/>
  <c r="K165" i="7"/>
  <c r="L165" i="7" s="1"/>
  <c r="K154" i="7"/>
  <c r="L154" i="7" s="1"/>
  <c r="K146" i="7"/>
  <c r="L146" i="7" s="1"/>
  <c r="K140" i="7"/>
  <c r="L140" i="7" s="1"/>
  <c r="K237" i="7"/>
  <c r="L237" i="7" s="1"/>
  <c r="K233" i="7"/>
  <c r="L233" i="7" s="1"/>
  <c r="K229" i="7"/>
  <c r="L229" i="7" s="1"/>
  <c r="K221" i="7"/>
  <c r="L221" i="7" s="1"/>
  <c r="K213" i="7"/>
  <c r="L213" i="7" s="1"/>
  <c r="K205" i="7"/>
  <c r="L205" i="7" s="1"/>
  <c r="K157" i="7"/>
  <c r="L157" i="7" s="1"/>
  <c r="K147" i="7"/>
  <c r="L147" i="7" s="1"/>
  <c r="J139" i="7"/>
  <c r="K111" i="7"/>
  <c r="L111" i="7" s="1"/>
  <c r="K107" i="7"/>
  <c r="L107" i="7" s="1"/>
  <c r="K103" i="7"/>
  <c r="L103" i="7" s="1"/>
  <c r="K91" i="7"/>
  <c r="L91" i="7" s="1"/>
  <c r="K87" i="7"/>
  <c r="L87" i="7" s="1"/>
  <c r="K79" i="7"/>
  <c r="L79" i="7" s="1"/>
  <c r="K75" i="7"/>
  <c r="L75" i="7" s="1"/>
  <c r="K71" i="7"/>
  <c r="L71" i="7" s="1"/>
  <c r="K59" i="7"/>
  <c r="L59" i="7" s="1"/>
  <c r="K55" i="7"/>
  <c r="L55" i="7" s="1"/>
  <c r="K42" i="7"/>
  <c r="L42" i="7" s="1"/>
  <c r="K38" i="7"/>
  <c r="L38" i="7" s="1"/>
  <c r="K34" i="7"/>
  <c r="L34" i="7" s="1"/>
  <c r="K223" i="7"/>
  <c r="L223" i="7" s="1"/>
  <c r="K19" i="7"/>
  <c r="L19" i="7" s="1"/>
  <c r="K117" i="7"/>
  <c r="L117" i="7" s="1"/>
  <c r="K112" i="7"/>
  <c r="L112" i="7" s="1"/>
  <c r="K108" i="7"/>
  <c r="L108" i="7" s="1"/>
  <c r="K104" i="7"/>
  <c r="L104" i="7" s="1"/>
  <c r="K100" i="7"/>
  <c r="L100" i="7" s="1"/>
  <c r="K96" i="7"/>
  <c r="L96" i="7" s="1"/>
  <c r="K92" i="7"/>
  <c r="L92" i="7" s="1"/>
  <c r="K88" i="7"/>
  <c r="L88" i="7" s="1"/>
  <c r="K84" i="7"/>
  <c r="L84" i="7" s="1"/>
  <c r="K80" i="7"/>
  <c r="L80" i="7" s="1"/>
  <c r="K76" i="7"/>
  <c r="L76" i="7" s="1"/>
  <c r="K72" i="7"/>
  <c r="L72" i="7" s="1"/>
  <c r="K68" i="7"/>
  <c r="L68" i="7" s="1"/>
  <c r="K64" i="7"/>
  <c r="L64" i="7" s="1"/>
  <c r="K60" i="7"/>
  <c r="L60" i="7" s="1"/>
  <c r="K56" i="7"/>
  <c r="L56" i="7" s="1"/>
  <c r="K52" i="7"/>
  <c r="L52" i="7" s="1"/>
  <c r="K35" i="7"/>
  <c r="L35" i="7" s="1"/>
  <c r="K195" i="7"/>
  <c r="L195" i="7" s="1"/>
  <c r="K179" i="7"/>
  <c r="L179" i="7" s="1"/>
  <c r="J3" i="7"/>
  <c r="K141" i="7"/>
  <c r="L141" i="7" s="1"/>
  <c r="K125" i="7"/>
  <c r="L125" i="7" s="1"/>
  <c r="K121" i="7"/>
  <c r="L121" i="7" s="1"/>
  <c r="K99" i="7"/>
  <c r="L99" i="7" s="1"/>
  <c r="K95" i="7"/>
  <c r="L95" i="7" s="1"/>
  <c r="K83" i="7"/>
  <c r="L83" i="7" s="1"/>
  <c r="K67" i="7"/>
  <c r="L67" i="7" s="1"/>
  <c r="K63" i="7"/>
  <c r="L63" i="7" s="1"/>
  <c r="K51" i="7"/>
  <c r="L51" i="7" s="1"/>
  <c r="K27" i="7"/>
  <c r="L27" i="7" s="1"/>
  <c r="K23" i="7"/>
  <c r="L23" i="7" s="1"/>
  <c r="K15" i="7"/>
  <c r="L15" i="7" s="1"/>
  <c r="K7" i="7"/>
  <c r="L7" i="7" s="1"/>
  <c r="K227" i="7"/>
  <c r="L227" i="7" s="1"/>
  <c r="K219" i="7"/>
  <c r="L219" i="7" s="1"/>
  <c r="K211" i="7"/>
  <c r="L211" i="7" s="1"/>
  <c r="K203" i="7"/>
  <c r="L203" i="7" s="1"/>
  <c r="K193" i="7"/>
  <c r="L193" i="7" s="1"/>
  <c r="K181" i="7"/>
  <c r="L181" i="7" s="1"/>
  <c r="K171" i="7"/>
  <c r="L171" i="7" s="1"/>
  <c r="K163" i="7"/>
  <c r="L163" i="7" s="1"/>
  <c r="K149" i="7"/>
  <c r="L149" i="7" s="1"/>
  <c r="K8" i="7"/>
  <c r="L8" i="7" s="1"/>
  <c r="K156" i="7"/>
  <c r="L156" i="7" s="1"/>
  <c r="K152" i="7"/>
  <c r="L152" i="7" s="1"/>
  <c r="K148" i="7"/>
  <c r="L148" i="7" s="1"/>
  <c r="K144" i="7"/>
  <c r="L144" i="7" s="1"/>
  <c r="K17" i="7"/>
  <c r="L17" i="7" s="1"/>
  <c r="K9" i="7"/>
  <c r="L9" i="7" s="1"/>
  <c r="K241" i="7"/>
  <c r="L241" i="7" s="1"/>
  <c r="K185" i="7"/>
  <c r="L185" i="7" s="1"/>
  <c r="K169" i="7"/>
  <c r="L169" i="7" s="1"/>
  <c r="K16" i="7"/>
  <c r="L16" i="7" s="1"/>
  <c r="K142" i="7"/>
  <c r="L142" i="7" s="1"/>
  <c r="K138" i="7"/>
  <c r="L138" i="7" s="1"/>
  <c r="K134" i="7"/>
  <c r="L134" i="7" s="1"/>
  <c r="K130" i="7"/>
  <c r="L130" i="7" s="1"/>
  <c r="K122" i="7"/>
  <c r="L122" i="7" s="1"/>
  <c r="K45" i="7"/>
  <c r="L45" i="7" s="1"/>
  <c r="K41" i="7"/>
  <c r="L41" i="7" s="1"/>
  <c r="K37" i="7"/>
  <c r="L37" i="7" s="1"/>
  <c r="K33" i="7"/>
  <c r="L33" i="7" s="1"/>
  <c r="K28" i="7"/>
  <c r="L28" i="7" s="1"/>
  <c r="K24" i="7"/>
  <c r="L24" i="7" s="1"/>
  <c r="K243" i="7"/>
  <c r="L243" i="7" s="1"/>
  <c r="K235" i="7"/>
  <c r="L235" i="7" s="1"/>
  <c r="K231" i="7"/>
  <c r="L231" i="7" s="1"/>
  <c r="K225" i="7"/>
  <c r="L225" i="7" s="1"/>
  <c r="K217" i="7"/>
  <c r="L217" i="7" s="1"/>
  <c r="K209" i="7"/>
  <c r="L209" i="7" s="1"/>
  <c r="K201" i="7"/>
  <c r="L201" i="7" s="1"/>
  <c r="K183" i="7"/>
  <c r="L183" i="7" s="1"/>
  <c r="K173" i="7"/>
  <c r="L173" i="7" s="1"/>
  <c r="K161" i="7"/>
  <c r="L161" i="7" s="1"/>
  <c r="K151" i="7"/>
  <c r="L151" i="7" s="1"/>
  <c r="K18" i="7"/>
  <c r="L18" i="7" s="1"/>
  <c r="K6" i="7"/>
  <c r="L6" i="7" s="1"/>
  <c r="K123" i="7"/>
  <c r="L123" i="7" s="1"/>
  <c r="K25" i="7"/>
  <c r="L25" i="7" s="1"/>
  <c r="K197" i="7"/>
  <c r="L197" i="7" s="1"/>
  <c r="K177" i="7"/>
  <c r="L177" i="7" s="1"/>
  <c r="K4" i="7"/>
  <c r="L4" i="7" s="1"/>
  <c r="K158" i="7"/>
  <c r="L158" i="7" s="1"/>
  <c r="K113" i="7"/>
  <c r="L113" i="7" s="1"/>
  <c r="K109" i="7"/>
  <c r="L109" i="7" s="1"/>
  <c r="K105" i="7"/>
  <c r="L105" i="7" s="1"/>
  <c r="K101" i="7"/>
  <c r="L101" i="7" s="1"/>
  <c r="K97" i="7"/>
  <c r="L97" i="7" s="1"/>
  <c r="K93" i="7"/>
  <c r="L93" i="7" s="1"/>
  <c r="K89" i="7"/>
  <c r="L89" i="7" s="1"/>
  <c r="K85" i="7"/>
  <c r="L85" i="7" s="1"/>
  <c r="K81" i="7"/>
  <c r="L81" i="7" s="1"/>
  <c r="K77" i="7"/>
  <c r="L77" i="7" s="1"/>
  <c r="K73" i="7"/>
  <c r="L73" i="7" s="1"/>
  <c r="K69" i="7"/>
  <c r="L69" i="7" s="1"/>
  <c r="K65" i="7"/>
  <c r="L65" i="7" s="1"/>
  <c r="K61" i="7"/>
  <c r="L61" i="7" s="1"/>
  <c r="K57" i="7"/>
  <c r="L57" i="7" s="1"/>
  <c r="K53" i="7"/>
  <c r="L53" i="7" s="1"/>
  <c r="K49" i="7"/>
  <c r="L49" i="7" s="1"/>
  <c r="K44" i="7"/>
  <c r="L44" i="7" s="1"/>
  <c r="K40" i="7"/>
  <c r="L40" i="7" s="1"/>
  <c r="K36" i="7"/>
  <c r="L36" i="7" s="1"/>
  <c r="K32" i="7"/>
  <c r="L32" i="7" s="1"/>
  <c r="K114" i="7"/>
  <c r="L114" i="7" s="1"/>
  <c r="K110" i="7"/>
  <c r="L110" i="7" s="1"/>
  <c r="K106" i="7"/>
  <c r="L106" i="7" s="1"/>
  <c r="K102" i="7"/>
  <c r="L102" i="7" s="1"/>
  <c r="K98" i="7"/>
  <c r="L98" i="7" s="1"/>
  <c r="K94" i="7"/>
  <c r="L94" i="7" s="1"/>
  <c r="K90" i="7"/>
  <c r="L90" i="7" s="1"/>
  <c r="K86" i="7"/>
  <c r="L86" i="7" s="1"/>
  <c r="K82" i="7"/>
  <c r="L82" i="7" s="1"/>
  <c r="K78" i="7"/>
  <c r="L78" i="7" s="1"/>
  <c r="K74" i="7"/>
  <c r="L74" i="7" s="1"/>
  <c r="K70" i="7"/>
  <c r="L70" i="7" s="1"/>
  <c r="K66" i="7"/>
  <c r="L66" i="7" s="1"/>
  <c r="K62" i="7"/>
  <c r="L62" i="7" s="1"/>
  <c r="K58" i="7"/>
  <c r="L58" i="7" s="1"/>
  <c r="K54" i="7"/>
  <c r="L54" i="7" s="1"/>
  <c r="K50" i="7"/>
  <c r="L50" i="7" s="1"/>
  <c r="K191" i="7"/>
  <c r="L191" i="7" s="1"/>
  <c r="J244" i="7"/>
  <c r="J240" i="7"/>
  <c r="J236" i="7"/>
  <c r="J232" i="7"/>
  <c r="J228" i="7"/>
  <c r="J224" i="7"/>
  <c r="J220" i="7"/>
  <c r="J216" i="7"/>
  <c r="J212" i="7"/>
  <c r="J208" i="7"/>
  <c r="J204" i="7"/>
  <c r="J200" i="7"/>
  <c r="J196" i="7"/>
  <c r="J192" i="7"/>
  <c r="J188" i="7"/>
  <c r="J184" i="7"/>
  <c r="J180" i="7"/>
  <c r="J176" i="7"/>
  <c r="J172" i="7"/>
  <c r="J168" i="7"/>
  <c r="J164" i="7"/>
  <c r="J160" i="7"/>
  <c r="J153" i="7"/>
  <c r="J145" i="7"/>
  <c r="J133" i="7"/>
  <c r="J124" i="7"/>
  <c r="J242" i="7"/>
  <c r="J238" i="7"/>
  <c r="J234" i="7"/>
  <c r="J230" i="7"/>
  <c r="J226" i="7"/>
  <c r="J222" i="7"/>
  <c r="J218" i="7"/>
  <c r="J214" i="7"/>
  <c r="J210" i="7"/>
  <c r="J206" i="7"/>
  <c r="J202" i="7"/>
  <c r="J198" i="7"/>
  <c r="J194" i="7"/>
  <c r="J190" i="7"/>
  <c r="J186" i="7"/>
  <c r="J182" i="7"/>
  <c r="J178" i="7"/>
  <c r="J174" i="7"/>
  <c r="J170" i="7"/>
  <c r="J166" i="7"/>
  <c r="J162" i="7"/>
  <c r="N2" i="7" l="1"/>
  <c r="N3" i="7" s="1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1" i="6"/>
  <c r="Q5" i="6"/>
  <c r="Q6" i="6"/>
  <c r="Q7" i="6"/>
  <c r="Q8" i="6"/>
  <c r="Q4" i="6"/>
  <c r="Q3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P131" i="6"/>
  <c r="C131" i="6"/>
  <c r="P130" i="6"/>
  <c r="C130" i="6"/>
  <c r="P129" i="6"/>
  <c r="C129" i="6"/>
  <c r="P128" i="6"/>
  <c r="C128" i="6"/>
  <c r="P127" i="6"/>
  <c r="C127" i="6"/>
  <c r="P126" i="6"/>
  <c r="C126" i="6"/>
  <c r="P125" i="6"/>
  <c r="C125" i="6"/>
  <c r="P124" i="6"/>
  <c r="C124" i="6"/>
  <c r="P123" i="6"/>
  <c r="C123" i="6"/>
  <c r="P122" i="6"/>
  <c r="C122" i="6"/>
  <c r="P121" i="6"/>
  <c r="C121" i="6"/>
  <c r="P120" i="6"/>
  <c r="C120" i="6"/>
  <c r="P119" i="6"/>
  <c r="C119" i="6"/>
  <c r="P118" i="6"/>
  <c r="C118" i="6"/>
  <c r="P117" i="6"/>
  <c r="C117" i="6"/>
  <c r="P116" i="6"/>
  <c r="C116" i="6"/>
  <c r="P115" i="6"/>
  <c r="C115" i="6"/>
  <c r="P114" i="6"/>
  <c r="C114" i="6"/>
  <c r="P113" i="6"/>
  <c r="C113" i="6"/>
  <c r="P112" i="6"/>
  <c r="C112" i="6"/>
  <c r="P111" i="6"/>
  <c r="C111" i="6"/>
  <c r="P110" i="6"/>
  <c r="C110" i="6"/>
  <c r="P109" i="6"/>
  <c r="C109" i="6"/>
  <c r="P108" i="6"/>
  <c r="C108" i="6"/>
  <c r="P107" i="6"/>
  <c r="C107" i="6"/>
  <c r="P106" i="6"/>
  <c r="C106" i="6"/>
  <c r="P105" i="6"/>
  <c r="C105" i="6"/>
  <c r="P104" i="6"/>
  <c r="C104" i="6"/>
  <c r="P103" i="6"/>
  <c r="C103" i="6"/>
  <c r="P102" i="6"/>
  <c r="C102" i="6"/>
  <c r="P101" i="6"/>
  <c r="C101" i="6"/>
  <c r="P100" i="6"/>
  <c r="C100" i="6"/>
  <c r="P99" i="6"/>
  <c r="C99" i="6"/>
  <c r="P98" i="6"/>
  <c r="C98" i="6"/>
  <c r="P97" i="6"/>
  <c r="C97" i="6"/>
  <c r="P96" i="6"/>
  <c r="C96" i="6"/>
  <c r="P95" i="6"/>
  <c r="C95" i="6"/>
  <c r="P94" i="6"/>
  <c r="C94" i="6"/>
  <c r="P93" i="6"/>
  <c r="C93" i="6"/>
  <c r="P92" i="6"/>
  <c r="C92" i="6"/>
  <c r="P91" i="6"/>
  <c r="C91" i="6"/>
  <c r="P90" i="6"/>
  <c r="C90" i="6"/>
  <c r="P89" i="6"/>
  <c r="C89" i="6"/>
  <c r="P88" i="6"/>
  <c r="C88" i="6"/>
  <c r="P87" i="6"/>
  <c r="C87" i="6"/>
  <c r="P86" i="6"/>
  <c r="C86" i="6"/>
  <c r="P85" i="6"/>
  <c r="C85" i="6"/>
  <c r="P84" i="6"/>
  <c r="C84" i="6"/>
  <c r="P83" i="6"/>
  <c r="C83" i="6"/>
  <c r="P82" i="6"/>
  <c r="C82" i="6"/>
  <c r="P81" i="6"/>
  <c r="C81" i="6"/>
  <c r="P80" i="6"/>
  <c r="C80" i="6"/>
  <c r="P79" i="6"/>
  <c r="C79" i="6"/>
  <c r="P78" i="6"/>
  <c r="C78" i="6"/>
  <c r="P77" i="6"/>
  <c r="C77" i="6"/>
  <c r="P76" i="6"/>
  <c r="C76" i="6"/>
  <c r="P75" i="6"/>
  <c r="C75" i="6"/>
  <c r="P74" i="6"/>
  <c r="C74" i="6"/>
  <c r="P73" i="6"/>
  <c r="C73" i="6"/>
  <c r="P72" i="6"/>
  <c r="C72" i="6"/>
  <c r="P71" i="6"/>
  <c r="C71" i="6"/>
  <c r="P70" i="6"/>
  <c r="C70" i="6"/>
  <c r="P69" i="6"/>
  <c r="C69" i="6"/>
  <c r="P68" i="6"/>
  <c r="C68" i="6"/>
  <c r="P67" i="6"/>
  <c r="C67" i="6"/>
  <c r="P66" i="6"/>
  <c r="C66" i="6"/>
  <c r="P65" i="6"/>
  <c r="C65" i="6"/>
  <c r="P64" i="6"/>
  <c r="C64" i="6"/>
  <c r="P63" i="6"/>
  <c r="C63" i="6"/>
  <c r="P62" i="6"/>
  <c r="C62" i="6"/>
  <c r="P61" i="6"/>
  <c r="C61" i="6"/>
  <c r="P60" i="6"/>
  <c r="C60" i="6"/>
  <c r="P59" i="6"/>
  <c r="C59" i="6"/>
  <c r="P58" i="6"/>
  <c r="C58" i="6"/>
  <c r="P57" i="6"/>
  <c r="C57" i="6"/>
  <c r="P56" i="6"/>
  <c r="C56" i="6"/>
  <c r="P55" i="6"/>
  <c r="C55" i="6"/>
  <c r="P54" i="6"/>
  <c r="C54" i="6"/>
  <c r="P53" i="6"/>
  <c r="C53" i="6"/>
  <c r="P52" i="6"/>
  <c r="C52" i="6"/>
  <c r="P51" i="6"/>
  <c r="C51" i="6"/>
  <c r="P50" i="6"/>
  <c r="C50" i="6"/>
  <c r="P49" i="6"/>
  <c r="C49" i="6"/>
  <c r="P48" i="6"/>
  <c r="C48" i="6"/>
  <c r="P47" i="6"/>
  <c r="C47" i="6"/>
  <c r="P46" i="6"/>
  <c r="C46" i="6"/>
  <c r="P45" i="6"/>
  <c r="C45" i="6"/>
  <c r="P44" i="6"/>
  <c r="C44" i="6"/>
  <c r="P43" i="6"/>
  <c r="C43" i="6"/>
  <c r="P42" i="6"/>
  <c r="C42" i="6"/>
  <c r="P41" i="6"/>
  <c r="C41" i="6"/>
  <c r="P40" i="6"/>
  <c r="C40" i="6"/>
  <c r="P39" i="6"/>
  <c r="C39" i="6"/>
  <c r="P38" i="6"/>
  <c r="C38" i="6"/>
  <c r="P37" i="6"/>
  <c r="C37" i="6"/>
  <c r="P36" i="6"/>
  <c r="C36" i="6"/>
  <c r="P35" i="6"/>
  <c r="C35" i="6"/>
  <c r="P34" i="6"/>
  <c r="C34" i="6"/>
  <c r="P33" i="6"/>
  <c r="C33" i="6"/>
  <c r="P32" i="6"/>
  <c r="C32" i="6"/>
  <c r="P31" i="6"/>
  <c r="C31" i="6"/>
  <c r="P30" i="6"/>
  <c r="C30" i="6"/>
  <c r="P29" i="6"/>
  <c r="C29" i="6"/>
  <c r="P28" i="6"/>
  <c r="C28" i="6"/>
  <c r="P27" i="6"/>
  <c r="C27" i="6"/>
  <c r="P26" i="6"/>
  <c r="C26" i="6"/>
  <c r="P25" i="6"/>
  <c r="C25" i="6"/>
  <c r="P24" i="6"/>
  <c r="C24" i="6"/>
  <c r="P23" i="6"/>
  <c r="C23" i="6"/>
  <c r="P22" i="6"/>
  <c r="C22" i="6"/>
  <c r="P21" i="6"/>
  <c r="C21" i="6"/>
  <c r="P20" i="6"/>
  <c r="C20" i="6"/>
  <c r="P19" i="6"/>
  <c r="C19" i="6"/>
  <c r="P18" i="6"/>
  <c r="C18" i="6"/>
  <c r="P17" i="6"/>
  <c r="C17" i="6"/>
  <c r="P16" i="6"/>
  <c r="C16" i="6"/>
  <c r="P15" i="6"/>
  <c r="C15" i="6"/>
  <c r="P14" i="6"/>
  <c r="C14" i="6"/>
  <c r="P13" i="6"/>
  <c r="C13" i="6"/>
  <c r="P12" i="6"/>
  <c r="C12" i="6"/>
  <c r="P11" i="6"/>
  <c r="C11" i="6"/>
  <c r="C10" i="6"/>
  <c r="C9" i="6"/>
  <c r="P8" i="6"/>
  <c r="C8" i="6"/>
  <c r="P7" i="6"/>
  <c r="C7" i="6"/>
  <c r="P6" i="6"/>
  <c r="C6" i="6"/>
  <c r="P5" i="6"/>
  <c r="C5" i="6"/>
  <c r="P4" i="6"/>
  <c r="C4" i="6"/>
  <c r="P3" i="6"/>
  <c r="U13" i="6" l="1"/>
  <c r="O6" i="7"/>
  <c r="O18" i="7"/>
  <c r="O48" i="7"/>
  <c r="O120" i="7"/>
  <c r="O151" i="7"/>
  <c r="O161" i="7"/>
  <c r="O173" i="7"/>
  <c r="O183" i="7"/>
  <c r="O201" i="7"/>
  <c r="O209" i="7"/>
  <c r="O217" i="7"/>
  <c r="O225" i="7"/>
  <c r="O231" i="7"/>
  <c r="O235" i="7"/>
  <c r="O243" i="7"/>
  <c r="O24" i="7"/>
  <c r="O28" i="7"/>
  <c r="O33" i="7"/>
  <c r="O37" i="7"/>
  <c r="O41" i="7"/>
  <c r="O45" i="7"/>
  <c r="O122" i="7"/>
  <c r="O126" i="7"/>
  <c r="O130" i="7"/>
  <c r="O134" i="7"/>
  <c r="O138" i="7"/>
  <c r="O142" i="7"/>
  <c r="O16" i="7"/>
  <c r="O153" i="7"/>
  <c r="O169" i="7"/>
  <c r="O185" i="7"/>
  <c r="O241" i="7"/>
  <c r="O9" i="7"/>
  <c r="O17" i="7"/>
  <c r="O30" i="7"/>
  <c r="O116" i="7"/>
  <c r="O144" i="7"/>
  <c r="O148" i="7"/>
  <c r="O152" i="7"/>
  <c r="O156" i="7"/>
  <c r="O160" i="7"/>
  <c r="O164" i="7"/>
  <c r="O168" i="7"/>
  <c r="O172" i="7"/>
  <c r="O176" i="7"/>
  <c r="O180" i="7"/>
  <c r="O184" i="7"/>
  <c r="O188" i="7"/>
  <c r="O192" i="7"/>
  <c r="O196" i="7"/>
  <c r="O200" i="7"/>
  <c r="O204" i="7"/>
  <c r="O208" i="7"/>
  <c r="O212" i="7"/>
  <c r="O216" i="7"/>
  <c r="O220" i="7"/>
  <c r="O224" i="7"/>
  <c r="O228" i="7"/>
  <c r="O232" i="7"/>
  <c r="O236" i="7"/>
  <c r="O240" i="7"/>
  <c r="O244" i="7"/>
  <c r="O8" i="7"/>
  <c r="O20" i="7"/>
  <c r="O149" i="7"/>
  <c r="O163" i="7"/>
  <c r="O171" i="7"/>
  <c r="O181" i="7"/>
  <c r="O193" i="7"/>
  <c r="O203" i="7"/>
  <c r="O211" i="7"/>
  <c r="O219" i="7"/>
  <c r="O227" i="7"/>
  <c r="O7" i="7"/>
  <c r="O15" i="7"/>
  <c r="O23" i="7"/>
  <c r="O27" i="7"/>
  <c r="O121" i="7"/>
  <c r="O125" i="7"/>
  <c r="O129" i="7"/>
  <c r="O133" i="7"/>
  <c r="O137" i="7"/>
  <c r="O141" i="7"/>
  <c r="O86" i="7"/>
  <c r="O159" i="7"/>
  <c r="O19" i="7"/>
  <c r="O36" i="7"/>
  <c r="O44" i="7"/>
  <c r="O53" i="7"/>
  <c r="O61" i="7"/>
  <c r="O69" i="7"/>
  <c r="O77" i="7"/>
  <c r="O85" i="7"/>
  <c r="O93" i="7"/>
  <c r="O101" i="7"/>
  <c r="O109" i="7"/>
  <c r="O131" i="7"/>
  <c r="O191" i="7"/>
  <c r="O52" i="7"/>
  <c r="O56" i="7"/>
  <c r="O60" i="7"/>
  <c r="O64" i="7"/>
  <c r="O68" i="7"/>
  <c r="O72" i="7"/>
  <c r="O76" i="7"/>
  <c r="O80" i="7"/>
  <c r="O84" i="7"/>
  <c r="O88" i="7"/>
  <c r="O92" i="7"/>
  <c r="O96" i="7"/>
  <c r="O100" i="7"/>
  <c r="O104" i="7"/>
  <c r="O108" i="7"/>
  <c r="O112" i="7"/>
  <c r="O117" i="7"/>
  <c r="O34" i="7"/>
  <c r="O38" i="7"/>
  <c r="O42" i="7"/>
  <c r="O46" i="7"/>
  <c r="O55" i="7"/>
  <c r="O59" i="7"/>
  <c r="O71" i="7"/>
  <c r="O75" i="7"/>
  <c r="O79" i="7"/>
  <c r="O87" i="7"/>
  <c r="O91" i="7"/>
  <c r="O103" i="7"/>
  <c r="O107" i="7"/>
  <c r="O111" i="7"/>
  <c r="O82" i="7"/>
  <c r="O12" i="7"/>
  <c r="O29" i="7"/>
  <c r="O115" i="7"/>
  <c r="O147" i="7"/>
  <c r="O157" i="7"/>
  <c r="O167" i="7"/>
  <c r="O187" i="7"/>
  <c r="O205" i="7"/>
  <c r="O213" i="7"/>
  <c r="O221" i="7"/>
  <c r="O229" i="7"/>
  <c r="O233" i="7"/>
  <c r="O237" i="7"/>
  <c r="O22" i="7"/>
  <c r="O26" i="7"/>
  <c r="O31" i="7"/>
  <c r="O39" i="7"/>
  <c r="O43" i="7"/>
  <c r="O124" i="7"/>
  <c r="O128" i="7"/>
  <c r="O132" i="7"/>
  <c r="O136" i="7"/>
  <c r="O140" i="7"/>
  <c r="O10" i="7"/>
  <c r="O145" i="7"/>
  <c r="O175" i="7"/>
  <c r="O199" i="7"/>
  <c r="O5" i="7"/>
  <c r="O13" i="7"/>
  <c r="O47" i="7"/>
  <c r="O119" i="7"/>
  <c r="O146" i="7"/>
  <c r="O150" i="7"/>
  <c r="O154" i="7"/>
  <c r="O158" i="7"/>
  <c r="O162" i="7"/>
  <c r="O166" i="7"/>
  <c r="O170" i="7"/>
  <c r="O174" i="7"/>
  <c r="O178" i="7"/>
  <c r="O182" i="7"/>
  <c r="O186" i="7"/>
  <c r="O190" i="7"/>
  <c r="O194" i="7"/>
  <c r="O198" i="7"/>
  <c r="O202" i="7"/>
  <c r="O206" i="7"/>
  <c r="O210" i="7"/>
  <c r="O214" i="7"/>
  <c r="O218" i="7"/>
  <c r="O222" i="7"/>
  <c r="O226" i="7"/>
  <c r="O230" i="7"/>
  <c r="O234" i="7"/>
  <c r="O238" i="7"/>
  <c r="O242" i="7"/>
  <c r="O4" i="7"/>
  <c r="O14" i="7"/>
  <c r="O143" i="7"/>
  <c r="O155" i="7"/>
  <c r="O165" i="7"/>
  <c r="O177" i="7"/>
  <c r="O189" i="7"/>
  <c r="O197" i="7"/>
  <c r="O207" i="7"/>
  <c r="O215" i="7"/>
  <c r="O239" i="7"/>
  <c r="O11" i="7"/>
  <c r="O21" i="7"/>
  <c r="O25" i="7"/>
  <c r="O51" i="7"/>
  <c r="O63" i="7"/>
  <c r="O67" i="7"/>
  <c r="O83" i="7"/>
  <c r="O95" i="7"/>
  <c r="O99" i="7"/>
  <c r="O118" i="7"/>
  <c r="O123" i="7"/>
  <c r="O135" i="7"/>
  <c r="O139" i="7"/>
  <c r="O179" i="7"/>
  <c r="O195" i="7"/>
  <c r="O35" i="7"/>
  <c r="O50" i="7"/>
  <c r="O54" i="7"/>
  <c r="O58" i="7"/>
  <c r="O62" i="7"/>
  <c r="O66" i="7"/>
  <c r="O70" i="7"/>
  <c r="O74" i="7"/>
  <c r="O78" i="7"/>
  <c r="O90" i="7"/>
  <c r="O94" i="7"/>
  <c r="O98" i="7"/>
  <c r="O102" i="7"/>
  <c r="O106" i="7"/>
  <c r="O110" i="7"/>
  <c r="O114" i="7"/>
  <c r="O223" i="7"/>
  <c r="O32" i="7"/>
  <c r="O40" i="7"/>
  <c r="O49" i="7"/>
  <c r="O57" i="7"/>
  <c r="O65" i="7"/>
  <c r="O73" i="7"/>
  <c r="O81" i="7"/>
  <c r="O89" i="7"/>
  <c r="O97" i="7"/>
  <c r="O105" i="7"/>
  <c r="O113" i="7"/>
  <c r="O127" i="7"/>
  <c r="U3" i="6"/>
  <c r="X3" i="6"/>
  <c r="U2" i="6" l="1"/>
  <c r="U4" i="6" s="1"/>
  <c r="U5" i="6"/>
  <c r="U15" i="6"/>
  <c r="U12" i="6"/>
  <c r="U14" i="6" s="1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1" i="5"/>
  <c r="M4" i="5"/>
  <c r="M5" i="5"/>
  <c r="M6" i="5"/>
  <c r="M7" i="5"/>
  <c r="M8" i="5"/>
  <c r="M3" i="5"/>
  <c r="C17" i="1"/>
  <c r="C17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5" i="1"/>
  <c r="C6" i="1"/>
  <c r="C7" i="1"/>
  <c r="C8" i="1"/>
  <c r="C9" i="1"/>
  <c r="C10" i="1"/>
  <c r="C11" i="1"/>
  <c r="C12" i="1"/>
  <c r="C13" i="1"/>
  <c r="C14" i="1"/>
  <c r="C15" i="1"/>
  <c r="C16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4" i="1"/>
  <c r="S122" i="6" l="1"/>
  <c r="S106" i="6"/>
  <c r="S86" i="6"/>
  <c r="S70" i="6"/>
  <c r="S54" i="6"/>
  <c r="S14" i="6"/>
  <c r="S125" i="6"/>
  <c r="S117" i="6"/>
  <c r="S109" i="6"/>
  <c r="S101" i="6"/>
  <c r="S93" i="6"/>
  <c r="S81" i="6"/>
  <c r="S73" i="6"/>
  <c r="S65" i="6"/>
  <c r="S57" i="6"/>
  <c r="S49" i="6"/>
  <c r="S41" i="6"/>
  <c r="S33" i="6"/>
  <c r="S25" i="6"/>
  <c r="S17" i="6"/>
  <c r="S98" i="6"/>
  <c r="S85" i="6"/>
  <c r="S61" i="6"/>
  <c r="S45" i="6"/>
  <c r="S29" i="6"/>
  <c r="S13" i="6"/>
  <c r="S124" i="6"/>
  <c r="S108" i="6"/>
  <c r="S92" i="6"/>
  <c r="S76" i="6"/>
  <c r="S60" i="6"/>
  <c r="S44" i="6"/>
  <c r="S28" i="6"/>
  <c r="S12" i="6"/>
  <c r="S110" i="6"/>
  <c r="S82" i="6"/>
  <c r="S50" i="6"/>
  <c r="S30" i="6"/>
  <c r="S89" i="6"/>
  <c r="S123" i="6"/>
  <c r="S107" i="6"/>
  <c r="S91" i="6"/>
  <c r="S75" i="6"/>
  <c r="S59" i="6"/>
  <c r="S43" i="6"/>
  <c r="S27" i="6"/>
  <c r="S128" i="6"/>
  <c r="S120" i="6"/>
  <c r="S112" i="6"/>
  <c r="S104" i="6"/>
  <c r="S96" i="6"/>
  <c r="S88" i="6"/>
  <c r="S80" i="6"/>
  <c r="S72" i="6"/>
  <c r="S64" i="6"/>
  <c r="S56" i="6"/>
  <c r="S48" i="6"/>
  <c r="S40" i="6"/>
  <c r="S32" i="6"/>
  <c r="S24" i="6"/>
  <c r="S16" i="6"/>
  <c r="S118" i="6"/>
  <c r="S102" i="6"/>
  <c r="S90" i="6"/>
  <c r="S74" i="6"/>
  <c r="S58" i="6"/>
  <c r="S46" i="6"/>
  <c r="S34" i="6"/>
  <c r="S26" i="6"/>
  <c r="S18" i="6"/>
  <c r="S127" i="6"/>
  <c r="S119" i="6"/>
  <c r="S111" i="6"/>
  <c r="S103" i="6"/>
  <c r="S95" i="6"/>
  <c r="S87" i="6"/>
  <c r="S79" i="6"/>
  <c r="S71" i="6"/>
  <c r="S63" i="6"/>
  <c r="S55" i="6"/>
  <c r="S47" i="6"/>
  <c r="S39" i="6"/>
  <c r="S31" i="6"/>
  <c r="S23" i="6"/>
  <c r="S15" i="6"/>
  <c r="S130" i="6"/>
  <c r="S114" i="6"/>
  <c r="S78" i="6"/>
  <c r="S62" i="6"/>
  <c r="S42" i="6"/>
  <c r="S129" i="6"/>
  <c r="S121" i="6"/>
  <c r="S113" i="6"/>
  <c r="S105" i="6"/>
  <c r="S97" i="6"/>
  <c r="S77" i="6"/>
  <c r="S69" i="6"/>
  <c r="S53" i="6"/>
  <c r="S37" i="6"/>
  <c r="S21" i="6"/>
  <c r="S11" i="6"/>
  <c r="S116" i="6"/>
  <c r="S100" i="6"/>
  <c r="S84" i="6"/>
  <c r="S68" i="6"/>
  <c r="S52" i="6"/>
  <c r="S36" i="6"/>
  <c r="S20" i="6"/>
  <c r="S126" i="6"/>
  <c r="S94" i="6"/>
  <c r="S66" i="6"/>
  <c r="S38" i="6"/>
  <c r="S22" i="6"/>
  <c r="S131" i="6"/>
  <c r="S115" i="6"/>
  <c r="S99" i="6"/>
  <c r="S83" i="6"/>
  <c r="S67" i="6"/>
  <c r="S51" i="6"/>
  <c r="S35" i="6"/>
  <c r="S19" i="6"/>
  <c r="S3" i="6"/>
  <c r="S5" i="6"/>
  <c r="S8" i="6"/>
  <c r="S6" i="6"/>
  <c r="S7" i="6"/>
  <c r="S4" i="6"/>
  <c r="R11" i="6"/>
  <c r="R124" i="6"/>
  <c r="R116" i="6"/>
  <c r="R108" i="6"/>
  <c r="R100" i="6"/>
  <c r="R92" i="6"/>
  <c r="R84" i="6"/>
  <c r="R76" i="6"/>
  <c r="R68" i="6"/>
  <c r="R60" i="6"/>
  <c r="R52" i="6"/>
  <c r="R44" i="6"/>
  <c r="R36" i="6"/>
  <c r="R28" i="6"/>
  <c r="R20" i="6"/>
  <c r="R12" i="6"/>
  <c r="R126" i="6"/>
  <c r="R110" i="6"/>
  <c r="R94" i="6"/>
  <c r="R82" i="6"/>
  <c r="R66" i="6"/>
  <c r="R50" i="6"/>
  <c r="R38" i="6"/>
  <c r="R30" i="6"/>
  <c r="R22" i="6"/>
  <c r="R89" i="6"/>
  <c r="R131" i="6"/>
  <c r="R123" i="6"/>
  <c r="R115" i="6"/>
  <c r="R107" i="6"/>
  <c r="R99" i="6"/>
  <c r="R91" i="6"/>
  <c r="R83" i="6"/>
  <c r="R75" i="6"/>
  <c r="R67" i="6"/>
  <c r="R59" i="6"/>
  <c r="R51" i="6"/>
  <c r="R43" i="6"/>
  <c r="R35" i="6"/>
  <c r="R27" i="6"/>
  <c r="R19" i="6"/>
  <c r="R120" i="6"/>
  <c r="R104" i="6"/>
  <c r="R88" i="6"/>
  <c r="R72" i="6"/>
  <c r="R56" i="6"/>
  <c r="R40" i="6"/>
  <c r="R24" i="6"/>
  <c r="R102" i="6"/>
  <c r="R74" i="6"/>
  <c r="R46" i="6"/>
  <c r="R26" i="6"/>
  <c r="R119" i="6"/>
  <c r="R103" i="6"/>
  <c r="R87" i="6"/>
  <c r="R71" i="6"/>
  <c r="R55" i="6"/>
  <c r="R39" i="6"/>
  <c r="R23" i="6"/>
  <c r="R130" i="6"/>
  <c r="R98" i="6"/>
  <c r="R62" i="6"/>
  <c r="R129" i="6"/>
  <c r="R113" i="6"/>
  <c r="R97" i="6"/>
  <c r="R77" i="6"/>
  <c r="R61" i="6"/>
  <c r="R45" i="6"/>
  <c r="R29" i="6"/>
  <c r="R13" i="6"/>
  <c r="R122" i="6"/>
  <c r="R106" i="6"/>
  <c r="R86" i="6"/>
  <c r="R70" i="6"/>
  <c r="R54" i="6"/>
  <c r="R14" i="6"/>
  <c r="R125" i="6"/>
  <c r="R117" i="6"/>
  <c r="R109" i="6"/>
  <c r="R101" i="6"/>
  <c r="R93" i="6"/>
  <c r="R81" i="6"/>
  <c r="R73" i="6"/>
  <c r="R65" i="6"/>
  <c r="R57" i="6"/>
  <c r="R49" i="6"/>
  <c r="R41" i="6"/>
  <c r="R33" i="6"/>
  <c r="R25" i="6"/>
  <c r="R17" i="6"/>
  <c r="R128" i="6"/>
  <c r="R112" i="6"/>
  <c r="R96" i="6"/>
  <c r="R80" i="6"/>
  <c r="R64" i="6"/>
  <c r="R48" i="6"/>
  <c r="R32" i="6"/>
  <c r="R16" i="6"/>
  <c r="R118" i="6"/>
  <c r="R90" i="6"/>
  <c r="R58" i="6"/>
  <c r="R34" i="6"/>
  <c r="R18" i="6"/>
  <c r="R127" i="6"/>
  <c r="R111" i="6"/>
  <c r="R95" i="6"/>
  <c r="R79" i="6"/>
  <c r="R63" i="6"/>
  <c r="R47" i="6"/>
  <c r="R31" i="6"/>
  <c r="R15" i="6"/>
  <c r="R114" i="6"/>
  <c r="R78" i="6"/>
  <c r="R42" i="6"/>
  <c r="R121" i="6"/>
  <c r="R105" i="6"/>
  <c r="R85" i="6"/>
  <c r="R69" i="6"/>
  <c r="R53" i="6"/>
  <c r="R37" i="6"/>
  <c r="R21" i="6"/>
  <c r="R5" i="6"/>
  <c r="R8" i="6"/>
  <c r="R6" i="6"/>
  <c r="R7" i="6"/>
  <c r="R3" i="6"/>
  <c r="R4" i="6"/>
  <c r="D3" i="5"/>
  <c r="N52" i="5" s="1"/>
  <c r="E225" i="5" l="1"/>
  <c r="E145" i="5"/>
  <c r="E49" i="5"/>
  <c r="U16" i="6"/>
  <c r="U17" i="6" s="1"/>
  <c r="E118" i="5"/>
  <c r="E22" i="5"/>
  <c r="E228" i="5"/>
  <c r="E180" i="5"/>
  <c r="E116" i="5"/>
  <c r="E52" i="5"/>
  <c r="E194" i="5"/>
  <c r="E58" i="5"/>
  <c r="E166" i="5"/>
  <c r="E237" i="5"/>
  <c r="E221" i="5"/>
  <c r="E205" i="5"/>
  <c r="E189" i="5"/>
  <c r="E173" i="5"/>
  <c r="E157" i="5"/>
  <c r="E141" i="5"/>
  <c r="E125" i="5"/>
  <c r="E109" i="5"/>
  <c r="E93" i="5"/>
  <c r="E77" i="5"/>
  <c r="E61" i="5"/>
  <c r="E45" i="5"/>
  <c r="E29" i="5"/>
  <c r="E12" i="5"/>
  <c r="E242" i="5"/>
  <c r="E198" i="5"/>
  <c r="E150" i="5"/>
  <c r="E102" i="5"/>
  <c r="E62" i="5"/>
  <c r="E13" i="5"/>
  <c r="E240" i="5"/>
  <c r="E224" i="5"/>
  <c r="E208" i="5"/>
  <c r="E192" i="5"/>
  <c r="E176" i="5"/>
  <c r="E160" i="5"/>
  <c r="E144" i="5"/>
  <c r="E128" i="5"/>
  <c r="E112" i="5"/>
  <c r="E96" i="5"/>
  <c r="E80" i="5"/>
  <c r="E64" i="5"/>
  <c r="E48" i="5"/>
  <c r="E32" i="5"/>
  <c r="E15" i="5"/>
  <c r="E230" i="5"/>
  <c r="E182" i="5"/>
  <c r="E138" i="5"/>
  <c r="E90" i="5"/>
  <c r="E46" i="5"/>
  <c r="E5" i="5"/>
  <c r="E235" i="5"/>
  <c r="E219" i="5"/>
  <c r="E203" i="5"/>
  <c r="E187" i="5"/>
  <c r="E171" i="5"/>
  <c r="E155" i="5"/>
  <c r="E139" i="5"/>
  <c r="E123" i="5"/>
  <c r="E107" i="5"/>
  <c r="E91" i="5"/>
  <c r="E75" i="5"/>
  <c r="E59" i="5"/>
  <c r="E43" i="5"/>
  <c r="E27" i="5"/>
  <c r="E10" i="5"/>
  <c r="E202" i="5"/>
  <c r="E146" i="5"/>
  <c r="E98" i="5"/>
  <c r="E42" i="5"/>
  <c r="E209" i="5"/>
  <c r="E177" i="5"/>
  <c r="E129" i="5"/>
  <c r="E97" i="5"/>
  <c r="E65" i="5"/>
  <c r="E16" i="5"/>
  <c r="E158" i="5"/>
  <c r="E74" i="5"/>
  <c r="E244" i="5"/>
  <c r="E196" i="5"/>
  <c r="E148" i="5"/>
  <c r="E100" i="5"/>
  <c r="E68" i="5"/>
  <c r="E20" i="5"/>
  <c r="E106" i="5"/>
  <c r="E239" i="5"/>
  <c r="E207" i="5"/>
  <c r="E175" i="5"/>
  <c r="E143" i="5"/>
  <c r="E111" i="5"/>
  <c r="E79" i="5"/>
  <c r="E47" i="5"/>
  <c r="E14" i="5"/>
  <c r="E110" i="5"/>
  <c r="U6" i="6"/>
  <c r="U7" i="6" s="1"/>
  <c r="E233" i="5"/>
  <c r="E217" i="5"/>
  <c r="E201" i="5"/>
  <c r="E185" i="5"/>
  <c r="E169" i="5"/>
  <c r="E153" i="5"/>
  <c r="E137" i="5"/>
  <c r="E121" i="5"/>
  <c r="E105" i="5"/>
  <c r="E89" i="5"/>
  <c r="E73" i="5"/>
  <c r="E57" i="5"/>
  <c r="E41" i="5"/>
  <c r="E25" i="5"/>
  <c r="E8" i="5"/>
  <c r="E226" i="5"/>
  <c r="E186" i="5"/>
  <c r="E142" i="5"/>
  <c r="E94" i="5"/>
  <c r="E50" i="5"/>
  <c r="E236" i="5"/>
  <c r="E220" i="5"/>
  <c r="E204" i="5"/>
  <c r="E188" i="5"/>
  <c r="E172" i="5"/>
  <c r="E156" i="5"/>
  <c r="E140" i="5"/>
  <c r="E124" i="5"/>
  <c r="E108" i="5"/>
  <c r="E92" i="5"/>
  <c r="E76" i="5"/>
  <c r="E60" i="5"/>
  <c r="E44" i="5"/>
  <c r="E28" i="5"/>
  <c r="E11" i="5"/>
  <c r="E218" i="5"/>
  <c r="E170" i="5"/>
  <c r="E126" i="5"/>
  <c r="E78" i="5"/>
  <c r="E38" i="5"/>
  <c r="U18" i="6"/>
  <c r="U19" i="6" s="1"/>
  <c r="E231" i="5"/>
  <c r="E215" i="5"/>
  <c r="E199" i="5"/>
  <c r="E183" i="5"/>
  <c r="E167" i="5"/>
  <c r="E151" i="5"/>
  <c r="E135" i="5"/>
  <c r="E119" i="5"/>
  <c r="E103" i="5"/>
  <c r="E87" i="5"/>
  <c r="E71" i="5"/>
  <c r="E55" i="5"/>
  <c r="E39" i="5"/>
  <c r="E23" i="5"/>
  <c r="E6" i="5"/>
  <c r="E190" i="5"/>
  <c r="E134" i="5"/>
  <c r="E82" i="5"/>
  <c r="E26" i="5"/>
  <c r="E241" i="5"/>
  <c r="E193" i="5"/>
  <c r="E161" i="5"/>
  <c r="E113" i="5"/>
  <c r="E81" i="5"/>
  <c r="E33" i="5"/>
  <c r="E210" i="5"/>
  <c r="E212" i="5"/>
  <c r="E164" i="5"/>
  <c r="E132" i="5"/>
  <c r="E84" i="5"/>
  <c r="E36" i="5"/>
  <c r="E238" i="5"/>
  <c r="E154" i="5"/>
  <c r="E18" i="5"/>
  <c r="E223" i="5"/>
  <c r="E191" i="5"/>
  <c r="E159" i="5"/>
  <c r="E127" i="5"/>
  <c r="E95" i="5"/>
  <c r="E63" i="5"/>
  <c r="E31" i="5"/>
  <c r="E214" i="5"/>
  <c r="E54" i="5"/>
  <c r="E17" i="5"/>
  <c r="E229" i="5"/>
  <c r="E213" i="5"/>
  <c r="E197" i="5"/>
  <c r="E181" i="5"/>
  <c r="E165" i="5"/>
  <c r="E149" i="5"/>
  <c r="E133" i="5"/>
  <c r="E117" i="5"/>
  <c r="E101" i="5"/>
  <c r="E85" i="5"/>
  <c r="E69" i="5"/>
  <c r="E53" i="5"/>
  <c r="E37" i="5"/>
  <c r="E21" i="5"/>
  <c r="E4" i="5"/>
  <c r="E222" i="5"/>
  <c r="E174" i="5"/>
  <c r="E130" i="5"/>
  <c r="E86" i="5"/>
  <c r="E34" i="5"/>
  <c r="U8" i="6"/>
  <c r="U9" i="6" s="1"/>
  <c r="E232" i="5"/>
  <c r="E216" i="5"/>
  <c r="E200" i="5"/>
  <c r="E184" i="5"/>
  <c r="E168" i="5"/>
  <c r="E152" i="5"/>
  <c r="E136" i="5"/>
  <c r="E120" i="5"/>
  <c r="E104" i="5"/>
  <c r="E88" i="5"/>
  <c r="E72" i="5"/>
  <c r="E56" i="5"/>
  <c r="E40" i="5"/>
  <c r="E24" i="5"/>
  <c r="E7" i="5"/>
  <c r="E206" i="5"/>
  <c r="E162" i="5"/>
  <c r="E114" i="5"/>
  <c r="E70" i="5"/>
  <c r="E30" i="5"/>
  <c r="E243" i="5"/>
  <c r="E227" i="5"/>
  <c r="E211" i="5"/>
  <c r="E195" i="5"/>
  <c r="E179" i="5"/>
  <c r="E163" i="5"/>
  <c r="E147" i="5"/>
  <c r="E131" i="5"/>
  <c r="E115" i="5"/>
  <c r="E99" i="5"/>
  <c r="E83" i="5"/>
  <c r="E67" i="5"/>
  <c r="E51" i="5"/>
  <c r="E35" i="5"/>
  <c r="E19" i="5"/>
  <c r="E234" i="5"/>
  <c r="E178" i="5"/>
  <c r="E122" i="5"/>
  <c r="E66" i="5"/>
  <c r="E9" i="5"/>
  <c r="N103" i="5"/>
  <c r="N78" i="5"/>
  <c r="N82" i="5"/>
  <c r="N23" i="5"/>
  <c r="N81" i="5"/>
  <c r="N6" i="5"/>
  <c r="N8" i="5"/>
  <c r="N96" i="5"/>
  <c r="N39" i="5"/>
  <c r="N105" i="5"/>
  <c r="N87" i="5"/>
  <c r="N46" i="5"/>
  <c r="N7" i="5"/>
  <c r="N71" i="5"/>
  <c r="N5" i="5"/>
  <c r="N49" i="5"/>
  <c r="N119" i="5"/>
  <c r="N55" i="5"/>
  <c r="N110" i="5"/>
  <c r="N121" i="5"/>
  <c r="N17" i="5"/>
  <c r="N12" i="5"/>
  <c r="U3" i="5"/>
  <c r="N131" i="5"/>
  <c r="N115" i="5"/>
  <c r="N99" i="5"/>
  <c r="N83" i="5"/>
  <c r="N67" i="5"/>
  <c r="N51" i="5"/>
  <c r="N35" i="5"/>
  <c r="N19" i="5"/>
  <c r="N130" i="5"/>
  <c r="N98" i="5"/>
  <c r="N74" i="5"/>
  <c r="N38" i="5"/>
  <c r="N4" i="5"/>
  <c r="N117" i="5"/>
  <c r="N101" i="5"/>
  <c r="N77" i="5"/>
  <c r="N45" i="5"/>
  <c r="N13" i="5"/>
  <c r="N70" i="5"/>
  <c r="N11" i="5"/>
  <c r="N88" i="5"/>
  <c r="N48" i="5"/>
  <c r="N127" i="5"/>
  <c r="N111" i="5"/>
  <c r="N95" i="5"/>
  <c r="N79" i="5"/>
  <c r="N63" i="5"/>
  <c r="N47" i="5"/>
  <c r="N31" i="5"/>
  <c r="N15" i="5"/>
  <c r="N122" i="5"/>
  <c r="N94" i="5"/>
  <c r="N62" i="5"/>
  <c r="N30" i="5"/>
  <c r="N129" i="5"/>
  <c r="N113" i="5"/>
  <c r="N97" i="5"/>
  <c r="N65" i="5"/>
  <c r="N33" i="5"/>
  <c r="N118" i="5"/>
  <c r="N50" i="5"/>
  <c r="N116" i="5"/>
  <c r="N72" i="5"/>
  <c r="N32" i="5"/>
  <c r="N123" i="5"/>
  <c r="N107" i="5"/>
  <c r="N91" i="5"/>
  <c r="N75" i="5"/>
  <c r="N59" i="5"/>
  <c r="N43" i="5"/>
  <c r="N27" i="5"/>
  <c r="N14" i="5"/>
  <c r="N114" i="5"/>
  <c r="N86" i="5"/>
  <c r="N54" i="5"/>
  <c r="N22" i="5"/>
  <c r="N125" i="5"/>
  <c r="N109" i="5"/>
  <c r="N93" i="5"/>
  <c r="N61" i="5"/>
  <c r="N29" i="5"/>
  <c r="N106" i="5"/>
  <c r="N42" i="5"/>
  <c r="N112" i="5"/>
  <c r="N68" i="5"/>
  <c r="N24" i="5"/>
  <c r="N89" i="5"/>
  <c r="N73" i="5"/>
  <c r="N57" i="5"/>
  <c r="N41" i="5"/>
  <c r="N25" i="5"/>
  <c r="N3" i="5"/>
  <c r="N102" i="5"/>
  <c r="N66" i="5"/>
  <c r="N34" i="5"/>
  <c r="N128" i="5"/>
  <c r="N104" i="5"/>
  <c r="N84" i="5"/>
  <c r="N64" i="5"/>
  <c r="N40" i="5"/>
  <c r="N20" i="5"/>
  <c r="N85" i="5"/>
  <c r="N69" i="5"/>
  <c r="N53" i="5"/>
  <c r="N37" i="5"/>
  <c r="N21" i="5"/>
  <c r="N126" i="5"/>
  <c r="N90" i="5"/>
  <c r="N58" i="5"/>
  <c r="N26" i="5"/>
  <c r="N120" i="5"/>
  <c r="N100" i="5"/>
  <c r="N80" i="5"/>
  <c r="N56" i="5"/>
  <c r="N36" i="5"/>
  <c r="N16" i="5"/>
  <c r="N18" i="5"/>
  <c r="N124" i="5"/>
  <c r="N108" i="5"/>
  <c r="N92" i="5"/>
  <c r="N76" i="5"/>
  <c r="N60" i="5"/>
  <c r="N44" i="5"/>
  <c r="N28" i="5"/>
  <c r="R4" i="5" l="1"/>
  <c r="O6" i="5" s="1"/>
  <c r="H4" i="5"/>
  <c r="G14" i="5"/>
  <c r="H2" i="5"/>
  <c r="O4" i="5"/>
  <c r="O3" i="5"/>
  <c r="R3" i="5"/>
  <c r="R5" i="5" s="1"/>
  <c r="P5" i="5" s="1"/>
  <c r="R13" i="5"/>
  <c r="R15" i="5" s="1"/>
  <c r="P52" i="5" s="1"/>
  <c r="O5" i="5"/>
  <c r="O8" i="5"/>
  <c r="R12" i="5"/>
  <c r="O7" i="5" l="1"/>
  <c r="R6" i="5" s="1"/>
  <c r="R7" i="5" s="1"/>
  <c r="P105" i="5"/>
  <c r="P129" i="5"/>
  <c r="P72" i="5"/>
  <c r="P93" i="5"/>
  <c r="P89" i="5"/>
  <c r="P34" i="5"/>
  <c r="P69" i="5"/>
  <c r="P120" i="5"/>
  <c r="P108" i="5"/>
  <c r="P11" i="5"/>
  <c r="P113" i="5"/>
  <c r="P112" i="5"/>
  <c r="P107" i="5"/>
  <c r="P8" i="5"/>
  <c r="P19" i="5"/>
  <c r="P94" i="5"/>
  <c r="P75" i="5"/>
  <c r="P90" i="5"/>
  <c r="P115" i="5"/>
  <c r="P30" i="5"/>
  <c r="P131" i="5"/>
  <c r="P45" i="5"/>
  <c r="P125" i="5"/>
  <c r="P68" i="5"/>
  <c r="P20" i="5"/>
  <c r="P18" i="5"/>
  <c r="P81" i="5"/>
  <c r="P98" i="5"/>
  <c r="P116" i="5"/>
  <c r="P66" i="5"/>
  <c r="R14" i="5"/>
  <c r="H5" i="5"/>
  <c r="P78" i="5"/>
  <c r="P71" i="5"/>
  <c r="P35" i="5"/>
  <c r="P127" i="5"/>
  <c r="P91" i="5"/>
  <c r="P42" i="5"/>
  <c r="P126" i="5"/>
  <c r="P47" i="5"/>
  <c r="P3" i="5"/>
  <c r="P53" i="5"/>
  <c r="P92" i="5"/>
  <c r="P117" i="5"/>
  <c r="P41" i="5"/>
  <c r="P60" i="5"/>
  <c r="P87" i="5"/>
  <c r="P110" i="5"/>
  <c r="P77" i="5"/>
  <c r="P73" i="5"/>
  <c r="P28" i="5"/>
  <c r="P24" i="5"/>
  <c r="P124" i="5"/>
  <c r="P96" i="5"/>
  <c r="P49" i="5"/>
  <c r="P130" i="5"/>
  <c r="P31" i="5"/>
  <c r="P123" i="5"/>
  <c r="P114" i="5"/>
  <c r="P119" i="5"/>
  <c r="P79" i="5"/>
  <c r="P7" i="5"/>
  <c r="P48" i="5"/>
  <c r="P86" i="5"/>
  <c r="P56" i="5"/>
  <c r="H7" i="5"/>
  <c r="H6" i="5"/>
  <c r="H8" i="5" s="1"/>
  <c r="H3" i="5"/>
  <c r="P6" i="5"/>
  <c r="P12" i="5"/>
  <c r="P101" i="5"/>
  <c r="P122" i="5"/>
  <c r="P33" i="5"/>
  <c r="P54" i="5"/>
  <c r="P25" i="5"/>
  <c r="P64" i="5"/>
  <c r="P36" i="5"/>
  <c r="P44" i="5"/>
  <c r="P32" i="5"/>
  <c r="P61" i="5"/>
  <c r="P15" i="5"/>
  <c r="P106" i="5"/>
  <c r="P82" i="5"/>
  <c r="P83" i="5"/>
  <c r="P38" i="5"/>
  <c r="P111" i="5"/>
  <c r="P118" i="5"/>
  <c r="P22" i="5"/>
  <c r="P39" i="5"/>
  <c r="P43" i="5"/>
  <c r="P23" i="5"/>
  <c r="P67" i="5"/>
  <c r="P4" i="5"/>
  <c r="P88" i="5"/>
  <c r="P97" i="5"/>
  <c r="P29" i="5"/>
  <c r="P57" i="5"/>
  <c r="P104" i="5"/>
  <c r="P37" i="5"/>
  <c r="P80" i="5"/>
  <c r="P76" i="5"/>
  <c r="P109" i="5"/>
  <c r="P26" i="5"/>
  <c r="P51" i="5"/>
  <c r="P55" i="5"/>
  <c r="P99" i="5"/>
  <c r="P74" i="5"/>
  <c r="P70" i="5"/>
  <c r="P63" i="5"/>
  <c r="P27" i="5"/>
  <c r="P14" i="5"/>
  <c r="P40" i="5"/>
  <c r="P100" i="5"/>
  <c r="P17" i="5"/>
  <c r="P21" i="5"/>
  <c r="P128" i="5"/>
  <c r="P16" i="5"/>
  <c r="P13" i="5"/>
  <c r="P85" i="5"/>
  <c r="P46" i="5"/>
  <c r="P121" i="5"/>
  <c r="P95" i="5"/>
  <c r="P62" i="5"/>
  <c r="P50" i="5"/>
  <c r="P59" i="5"/>
  <c r="P102" i="5"/>
  <c r="P58" i="5"/>
  <c r="P103" i="5"/>
  <c r="P65" i="5"/>
  <c r="P84" i="5"/>
  <c r="H9" i="5" l="1"/>
  <c r="O52" i="5"/>
  <c r="O51" i="5"/>
  <c r="O66" i="5"/>
  <c r="O116" i="5"/>
  <c r="O98" i="5"/>
  <c r="O81" i="5"/>
  <c r="O18" i="5"/>
  <c r="O20" i="5"/>
  <c r="O68" i="5"/>
  <c r="O125" i="5"/>
  <c r="O45" i="5"/>
  <c r="O67" i="5"/>
  <c r="O23" i="5"/>
  <c r="O43" i="5"/>
  <c r="O39" i="5"/>
  <c r="O22" i="5"/>
  <c r="O118" i="5"/>
  <c r="O111" i="5"/>
  <c r="O38" i="5"/>
  <c r="O83" i="5"/>
  <c r="O82" i="5"/>
  <c r="O106" i="5"/>
  <c r="O15" i="5"/>
  <c r="O112" i="5"/>
  <c r="O113" i="5"/>
  <c r="O11" i="5"/>
  <c r="O108" i="5"/>
  <c r="O120" i="5"/>
  <c r="O69" i="5"/>
  <c r="O34" i="5"/>
  <c r="O89" i="5"/>
  <c r="O93" i="5"/>
  <c r="O72" i="5"/>
  <c r="O129" i="5"/>
  <c r="O105" i="5"/>
  <c r="O84" i="5"/>
  <c r="O65" i="5"/>
  <c r="O79" i="5"/>
  <c r="O119" i="5"/>
  <c r="O114" i="5"/>
  <c r="O123" i="5"/>
  <c r="O31" i="5"/>
  <c r="O121" i="5"/>
  <c r="O46" i="5"/>
  <c r="O85" i="5"/>
  <c r="O13" i="5"/>
  <c r="O16" i="5"/>
  <c r="O128" i="5"/>
  <c r="O87" i="5"/>
  <c r="O21" i="5"/>
  <c r="O17" i="5"/>
  <c r="O100" i="5"/>
  <c r="O40" i="5"/>
  <c r="O47" i="5"/>
  <c r="O126" i="5"/>
  <c r="O42" i="5"/>
  <c r="O91" i="5"/>
  <c r="O127" i="5"/>
  <c r="O35" i="5"/>
  <c r="O71" i="5"/>
  <c r="O26" i="5"/>
  <c r="O109" i="5"/>
  <c r="O76" i="5"/>
  <c r="O80" i="5"/>
  <c r="O37" i="5"/>
  <c r="O104" i="5"/>
  <c r="O57" i="5"/>
  <c r="O29" i="5"/>
  <c r="O97" i="5"/>
  <c r="O88" i="5"/>
  <c r="O131" i="5"/>
  <c r="O30" i="5"/>
  <c r="O115" i="5"/>
  <c r="O90" i="5"/>
  <c r="O75" i="5"/>
  <c r="O94" i="5"/>
  <c r="O19" i="5"/>
  <c r="O107" i="5"/>
  <c r="O61" i="5"/>
  <c r="O32" i="5"/>
  <c r="O44" i="5"/>
  <c r="O36" i="5"/>
  <c r="O64" i="5"/>
  <c r="O25" i="5"/>
  <c r="O54" i="5"/>
  <c r="O33" i="5"/>
  <c r="O122" i="5"/>
  <c r="O101" i="5"/>
  <c r="O12" i="5"/>
  <c r="O56" i="5"/>
  <c r="O86" i="5"/>
  <c r="O48" i="5"/>
  <c r="O103" i="5"/>
  <c r="O58" i="5"/>
  <c r="O102" i="5"/>
  <c r="O59" i="5"/>
  <c r="O50" i="5"/>
  <c r="O62" i="5"/>
  <c r="O95" i="5"/>
  <c r="O130" i="5"/>
  <c r="O49" i="5"/>
  <c r="O96" i="5"/>
  <c r="O124" i="5"/>
  <c r="O24" i="5"/>
  <c r="O28" i="5"/>
  <c r="O73" i="5"/>
  <c r="O77" i="5"/>
  <c r="O110" i="5"/>
  <c r="O60" i="5"/>
  <c r="O41" i="5"/>
  <c r="O117" i="5"/>
  <c r="O92" i="5"/>
  <c r="O53" i="5"/>
  <c r="O14" i="5"/>
  <c r="O27" i="5"/>
  <c r="O63" i="5"/>
  <c r="O70" i="5"/>
  <c r="O74" i="5"/>
  <c r="O99" i="5"/>
  <c r="O55" i="5"/>
  <c r="O78" i="5"/>
  <c r="R18" i="5"/>
  <c r="R19" i="5" s="1"/>
  <c r="R8" i="5"/>
  <c r="R9" i="5" s="1"/>
  <c r="R16" i="5" l="1"/>
  <c r="R17" i="5" s="1"/>
  <c r="N124" i="11" l="1"/>
  <c r="L124" i="11"/>
  <c r="M18" i="11" l="1"/>
  <c r="M23" i="11"/>
  <c r="M75" i="11"/>
  <c r="M61" i="11"/>
  <c r="M76" i="11"/>
  <c r="M52" i="11"/>
  <c r="M28" i="11"/>
  <c r="M16" i="11"/>
  <c r="M91" i="11"/>
  <c r="M48" i="11"/>
  <c r="M38" i="11"/>
  <c r="M25" i="11"/>
  <c r="M73" i="11"/>
  <c r="M39" i="11"/>
  <c r="M103" i="11"/>
  <c r="M11" i="11"/>
  <c r="M14" i="11"/>
  <c r="M59" i="11"/>
  <c r="M87" i="11"/>
  <c r="M64" i="11"/>
  <c r="M118" i="11"/>
  <c r="M72" i="11"/>
  <c r="M43" i="11"/>
  <c r="M108" i="11"/>
  <c r="M34" i="11"/>
  <c r="M26" i="11"/>
  <c r="M84" i="11"/>
  <c r="M120" i="11"/>
  <c r="M7" i="11"/>
  <c r="M15" i="11"/>
  <c r="M46" i="11"/>
  <c r="M77" i="11"/>
  <c r="M71" i="11"/>
  <c r="M92" i="11"/>
  <c r="M20" i="11"/>
  <c r="M40" i="11"/>
  <c r="M50" i="11"/>
  <c r="M37" i="11"/>
  <c r="M88" i="11"/>
  <c r="M86" i="11"/>
  <c r="M106" i="11"/>
  <c r="M8" i="11"/>
  <c r="M82" i="11"/>
  <c r="M121" i="11"/>
  <c r="M90" i="11"/>
  <c r="M49" i="11"/>
  <c r="M65" i="11"/>
  <c r="M116" i="11"/>
  <c r="M57" i="11"/>
  <c r="M31" i="11"/>
  <c r="M85" i="11"/>
  <c r="M114" i="11"/>
  <c r="M89" i="11"/>
  <c r="M124" i="11"/>
  <c r="M111" i="11"/>
  <c r="M35" i="11"/>
  <c r="M42" i="11"/>
  <c r="M112" i="11"/>
  <c r="M54" i="11"/>
  <c r="M60" i="11"/>
  <c r="M110" i="11"/>
  <c r="M80" i="11"/>
  <c r="M68" i="11"/>
  <c r="M32" i="11"/>
  <c r="M99" i="11"/>
  <c r="M12" i="11"/>
  <c r="M17" i="11"/>
  <c r="M21" i="11"/>
  <c r="M62" i="11"/>
  <c r="M70" i="11"/>
  <c r="M44" i="11"/>
  <c r="M79" i="11"/>
  <c r="M100" i="11"/>
  <c r="M53" i="11"/>
  <c r="M36" i="11"/>
  <c r="M24" i="11"/>
  <c r="M113" i="11"/>
  <c r="M63" i="11"/>
  <c r="M6" i="11"/>
  <c r="M107" i="11"/>
  <c r="M51" i="11"/>
  <c r="M122" i="11"/>
  <c r="M119" i="11"/>
  <c r="M104" i="11"/>
  <c r="M45" i="11"/>
  <c r="M96" i="11"/>
  <c r="M69" i="11"/>
  <c r="M109" i="11"/>
  <c r="M95" i="11"/>
  <c r="M41" i="11"/>
  <c r="M117" i="11"/>
  <c r="M4" i="11"/>
  <c r="M123" i="11"/>
  <c r="M67" i="11"/>
  <c r="M27" i="11"/>
  <c r="M115" i="11"/>
  <c r="M55" i="11"/>
  <c r="M33" i="11"/>
  <c r="M56" i="11"/>
  <c r="M102" i="11"/>
  <c r="M98" i="11"/>
  <c r="M101" i="11"/>
  <c r="M83" i="11"/>
  <c r="M10" i="11"/>
  <c r="M29" i="11"/>
  <c r="M66" i="11"/>
  <c r="M13" i="11"/>
  <c r="M47" i="11"/>
  <c r="M58" i="11"/>
  <c r="M78" i="11"/>
  <c r="M74" i="11"/>
  <c r="M97" i="11"/>
  <c r="M5" i="11"/>
  <c r="M9" i="11"/>
  <c r="M94" i="11"/>
  <c r="M30" i="11"/>
  <c r="M19" i="11"/>
  <c r="M105" i="11"/>
  <c r="M93" i="11"/>
  <c r="M22" i="11"/>
  <c r="M81" i="11"/>
  <c r="O37" i="11"/>
  <c r="O42" i="11"/>
  <c r="O73" i="11"/>
  <c r="O103" i="11"/>
  <c r="O54" i="11"/>
  <c r="O109" i="11"/>
  <c r="O87" i="11"/>
  <c r="O86" i="11"/>
  <c r="O36" i="11"/>
  <c r="O5" i="11"/>
  <c r="O79" i="11"/>
  <c r="O35" i="11"/>
  <c r="O23" i="11"/>
  <c r="O115" i="11"/>
  <c r="O95" i="11"/>
  <c r="O114" i="11"/>
  <c r="O28" i="11"/>
  <c r="O124" i="11"/>
  <c r="O71" i="11"/>
  <c r="O69" i="11"/>
  <c r="O57" i="11"/>
  <c r="O31" i="11"/>
  <c r="O108" i="11"/>
  <c r="O34" i="11"/>
  <c r="O26" i="11"/>
  <c r="O84" i="11"/>
  <c r="O120" i="11"/>
  <c r="O7" i="11"/>
  <c r="O64" i="11"/>
  <c r="O118" i="11"/>
  <c r="O72" i="11"/>
  <c r="O43" i="11"/>
  <c r="O32" i="11"/>
  <c r="O59" i="11"/>
  <c r="O38" i="11"/>
  <c r="O90" i="11"/>
  <c r="O107" i="11"/>
  <c r="O61" i="11"/>
  <c r="O81" i="11"/>
  <c r="O24" i="11"/>
  <c r="O113" i="11"/>
  <c r="O56" i="11"/>
  <c r="O100" i="11"/>
  <c r="O76" i="11"/>
  <c r="O60" i="11"/>
  <c r="O105" i="11"/>
  <c r="O18" i="11"/>
  <c r="O50" i="11"/>
  <c r="O65" i="11"/>
  <c r="O27" i="11"/>
  <c r="O45" i="11"/>
  <c r="O39" i="11"/>
  <c r="O11" i="11"/>
  <c r="O85" i="11"/>
  <c r="O41" i="11"/>
  <c r="O94" i="11"/>
  <c r="O51" i="11"/>
  <c r="O40" i="11"/>
  <c r="O122" i="11"/>
  <c r="O49" i="11"/>
  <c r="O48" i="11"/>
  <c r="O10" i="11"/>
  <c r="O22" i="11"/>
  <c r="O17" i="11"/>
  <c r="O15" i="11"/>
  <c r="O21" i="11"/>
  <c r="O46" i="11"/>
  <c r="O62" i="11"/>
  <c r="O77" i="11"/>
  <c r="O68" i="11"/>
  <c r="O99" i="11"/>
  <c r="O12" i="11"/>
  <c r="O102" i="11"/>
  <c r="O123" i="11"/>
  <c r="O104" i="11"/>
  <c r="O14" i="11"/>
  <c r="O4" i="11"/>
  <c r="O96" i="11"/>
  <c r="O82" i="11"/>
  <c r="O93" i="11"/>
  <c r="O112" i="11"/>
  <c r="O33" i="11"/>
  <c r="O110" i="11"/>
  <c r="O80" i="11"/>
  <c r="O111" i="11"/>
  <c r="O119" i="11"/>
  <c r="O70" i="11"/>
  <c r="O25" i="11"/>
  <c r="O88" i="11"/>
  <c r="O53" i="11"/>
  <c r="O52" i="11"/>
  <c r="O44" i="11"/>
  <c r="O97" i="11"/>
  <c r="O16" i="11"/>
  <c r="O117" i="11"/>
  <c r="O91" i="11"/>
  <c r="O74" i="11"/>
  <c r="O75" i="11"/>
  <c r="O92" i="11"/>
  <c r="O9" i="11"/>
  <c r="O29" i="11"/>
  <c r="O66" i="11"/>
  <c r="O13" i="11"/>
  <c r="O47" i="11"/>
  <c r="O58" i="11"/>
  <c r="O78" i="11"/>
  <c r="O98" i="11"/>
  <c r="O101" i="11"/>
  <c r="O83" i="11"/>
  <c r="O55" i="11"/>
  <c r="O30" i="11"/>
  <c r="O89" i="11"/>
  <c r="O67" i="11"/>
  <c r="O116" i="11"/>
  <c r="O19" i="11"/>
  <c r="O20" i="11"/>
  <c r="O121" i="11"/>
  <c r="O63" i="11"/>
  <c r="O6" i="11"/>
  <c r="O106" i="11"/>
  <c r="O8" i="11"/>
  <c r="U8" i="11" l="1"/>
  <c r="Q105" i="11"/>
  <c r="Q9" i="11"/>
  <c r="U67" i="11"/>
  <c r="U97" i="11"/>
  <c r="U112" i="11"/>
  <c r="U77" i="11"/>
  <c r="U11" i="11"/>
  <c r="U113" i="11"/>
  <c r="U32" i="11"/>
  <c r="U26" i="11"/>
  <c r="U23" i="11"/>
  <c r="Q66" i="11"/>
  <c r="Q67" i="11"/>
  <c r="Q122" i="11"/>
  <c r="Q70" i="11"/>
  <c r="Q124" i="11"/>
  <c r="Q8" i="11"/>
  <c r="Q37" i="11"/>
  <c r="Q72" i="11"/>
  <c r="Q59" i="11"/>
  <c r="Q52" i="11"/>
  <c r="U20" i="11"/>
  <c r="U47" i="11"/>
  <c r="U44" i="11"/>
  <c r="U14" i="11"/>
  <c r="U49" i="11"/>
  <c r="U50" i="11"/>
  <c r="U43" i="11"/>
  <c r="U69" i="11"/>
  <c r="U86" i="11"/>
  <c r="Q113" i="11"/>
  <c r="U83" i="11"/>
  <c r="U74" i="11"/>
  <c r="U111" i="11"/>
  <c r="U15" i="11"/>
  <c r="U51" i="11"/>
  <c r="U65" i="11"/>
  <c r="U107" i="11"/>
  <c r="U57" i="11"/>
  <c r="U36" i="11"/>
  <c r="Q101" i="11"/>
  <c r="Q41" i="11"/>
  <c r="Q63" i="11"/>
  <c r="Q12" i="11"/>
  <c r="Q112" i="11"/>
  <c r="Q49" i="11"/>
  <c r="Q92" i="11"/>
  <c r="Q26" i="11"/>
  <c r="Q39" i="11"/>
  <c r="Q23" i="11"/>
  <c r="U89" i="11"/>
  <c r="U9" i="11"/>
  <c r="U25" i="11"/>
  <c r="U93" i="11"/>
  <c r="U17" i="11"/>
  <c r="U39" i="11"/>
  <c r="U24" i="11"/>
  <c r="U7" i="11"/>
  <c r="U114" i="11"/>
  <c r="U103" i="11"/>
  <c r="Q100" i="11"/>
  <c r="U121" i="11"/>
  <c r="U58" i="11"/>
  <c r="U29" i="11"/>
  <c r="U88" i="11"/>
  <c r="U4" i="11"/>
  <c r="U102" i="11"/>
  <c r="U48" i="11"/>
  <c r="U60" i="11"/>
  <c r="U64" i="11"/>
  <c r="U28" i="11"/>
  <c r="U54" i="11"/>
  <c r="U37" i="11"/>
  <c r="Q78" i="11"/>
  <c r="Q33" i="11"/>
  <c r="Q96" i="11"/>
  <c r="Q53" i="11"/>
  <c r="Q80" i="11"/>
  <c r="Q31" i="11"/>
  <c r="Q15" i="11"/>
  <c r="Q48" i="11"/>
  <c r="U106" i="11"/>
  <c r="U101" i="11"/>
  <c r="U91" i="11"/>
  <c r="U80" i="11"/>
  <c r="U12" i="11"/>
  <c r="U62" i="11"/>
  <c r="U94" i="11"/>
  <c r="U76" i="11"/>
  <c r="U90" i="11"/>
  <c r="U34" i="11"/>
  <c r="U35" i="11"/>
  <c r="Q81" i="11"/>
  <c r="Q19" i="11"/>
  <c r="Q5" i="11"/>
  <c r="Q58" i="11"/>
  <c r="Q29" i="11"/>
  <c r="Q98" i="11"/>
  <c r="Q55" i="11"/>
  <c r="Q123" i="11"/>
  <c r="Q95" i="11"/>
  <c r="Q45" i="11"/>
  <c r="Q51" i="11"/>
  <c r="Q62" i="11"/>
  <c r="Q99" i="11"/>
  <c r="Q42" i="11"/>
  <c r="Q89" i="11"/>
  <c r="Q106" i="11"/>
  <c r="Q71" i="11"/>
  <c r="Q34" i="11"/>
  <c r="Q14" i="11"/>
  <c r="Q91" i="11"/>
  <c r="Q18" i="11"/>
  <c r="U19" i="11"/>
  <c r="U30" i="11"/>
  <c r="U98" i="11"/>
  <c r="U13" i="11"/>
  <c r="U92" i="11"/>
  <c r="U117" i="11"/>
  <c r="U52" i="11"/>
  <c r="U110" i="11"/>
  <c r="U82" i="11"/>
  <c r="U104" i="11"/>
  <c r="U99" i="11"/>
  <c r="U46" i="11"/>
  <c r="U22" i="11"/>
  <c r="U122" i="11"/>
  <c r="U41" i="11"/>
  <c r="U45" i="11"/>
  <c r="U18" i="11"/>
  <c r="U100" i="11"/>
  <c r="U81" i="11"/>
  <c r="U38" i="11"/>
  <c r="U72" i="11"/>
  <c r="U120" i="11"/>
  <c r="U108" i="11"/>
  <c r="U71" i="11"/>
  <c r="U95" i="11"/>
  <c r="U79" i="11"/>
  <c r="U87" i="11"/>
  <c r="U73" i="11"/>
  <c r="Q22" i="11"/>
  <c r="Q30" i="11"/>
  <c r="Q97" i="11"/>
  <c r="Q47" i="11"/>
  <c r="Q10" i="11"/>
  <c r="Q102" i="11"/>
  <c r="Q115" i="11"/>
  <c r="Q4" i="11"/>
  <c r="Q109" i="11"/>
  <c r="Q104" i="11"/>
  <c r="Q107" i="11"/>
  <c r="Q24" i="11"/>
  <c r="Q79" i="11"/>
  <c r="Q21" i="11"/>
  <c r="Q32" i="11"/>
  <c r="Q60" i="11"/>
  <c r="Q35" i="11"/>
  <c r="Q114" i="11"/>
  <c r="Q116" i="11"/>
  <c r="Q121" i="11"/>
  <c r="Q86" i="11"/>
  <c r="Q40" i="11"/>
  <c r="Q77" i="11"/>
  <c r="Q120" i="11"/>
  <c r="Q108" i="11"/>
  <c r="Q64" i="11"/>
  <c r="Q11" i="11"/>
  <c r="Q25" i="11"/>
  <c r="Q16" i="11"/>
  <c r="Q61" i="11"/>
  <c r="Q110" i="11"/>
  <c r="Q57" i="11"/>
  <c r="Q90" i="11"/>
  <c r="Q50" i="11"/>
  <c r="Q7" i="11"/>
  <c r="Q118" i="11"/>
  <c r="Q73" i="11"/>
  <c r="Q76" i="11"/>
  <c r="U6" i="11"/>
  <c r="U70" i="11"/>
  <c r="U63" i="11"/>
  <c r="U116" i="11"/>
  <c r="U55" i="11"/>
  <c r="U78" i="11"/>
  <c r="U66" i="11"/>
  <c r="U75" i="11"/>
  <c r="U16" i="11"/>
  <c r="U53" i="11"/>
  <c r="U119" i="11"/>
  <c r="U33" i="11"/>
  <c r="U96" i="11"/>
  <c r="U123" i="11"/>
  <c r="U68" i="11"/>
  <c r="U21" i="11"/>
  <c r="U10" i="11"/>
  <c r="U40" i="11"/>
  <c r="U85" i="11"/>
  <c r="U27" i="11"/>
  <c r="U105" i="11"/>
  <c r="U56" i="11"/>
  <c r="U61" i="11"/>
  <c r="U59" i="11"/>
  <c r="U118" i="11"/>
  <c r="U84" i="11"/>
  <c r="U31" i="11"/>
  <c r="U124" i="11"/>
  <c r="U115" i="11"/>
  <c r="U5" i="11"/>
  <c r="U109" i="11"/>
  <c r="U42" i="11"/>
  <c r="Q93" i="11"/>
  <c r="Q94" i="11"/>
  <c r="Q74" i="11"/>
  <c r="Q13" i="11"/>
  <c r="Q83" i="11"/>
  <c r="Q56" i="11"/>
  <c r="Q27" i="11"/>
  <c r="Q117" i="11"/>
  <c r="Q69" i="11"/>
  <c r="Q119" i="11"/>
  <c r="Q6" i="11"/>
  <c r="Q36" i="11"/>
  <c r="Q44" i="11"/>
  <c r="Q17" i="11"/>
  <c r="Q68" i="11"/>
  <c r="Q54" i="11"/>
  <c r="Q111" i="11"/>
  <c r="Q85" i="11"/>
  <c r="Q65" i="11"/>
  <c r="Q82" i="11"/>
  <c r="Q88" i="11"/>
  <c r="Q20" i="11"/>
  <c r="Q46" i="11"/>
  <c r="Q84" i="11"/>
  <c r="Q43" i="11"/>
  <c r="Q87" i="11"/>
  <c r="Q103" i="11"/>
  <c r="Q38" i="11"/>
  <c r="Q28" i="11"/>
  <c r="Q75" i="11"/>
  <c r="V5" i="11" l="1"/>
  <c r="W5" i="11" s="1"/>
  <c r="V21" i="11"/>
  <c r="W21" i="11" s="1"/>
  <c r="V37" i="11"/>
  <c r="W37" i="11" s="1"/>
  <c r="V53" i="11"/>
  <c r="W53" i="11" s="1"/>
  <c r="V69" i="11"/>
  <c r="W69" i="11" s="1"/>
  <c r="V85" i="11"/>
  <c r="W85" i="11" s="1"/>
  <c r="V101" i="11"/>
  <c r="W101" i="11" s="1"/>
  <c r="V117" i="11"/>
  <c r="W117" i="11" s="1"/>
  <c r="V32" i="11"/>
  <c r="W32" i="11" s="1"/>
  <c r="V80" i="11"/>
  <c r="W80" i="11" s="1"/>
  <c r="V18" i="11"/>
  <c r="W18" i="11" s="1"/>
  <c r="V34" i="11"/>
  <c r="W34" i="11" s="1"/>
  <c r="V50" i="11"/>
  <c r="W50" i="11" s="1"/>
  <c r="V66" i="11"/>
  <c r="W66" i="11" s="1"/>
  <c r="V82" i="11"/>
  <c r="W82" i="11" s="1"/>
  <c r="V98" i="11"/>
  <c r="W98" i="11" s="1"/>
  <c r="V114" i="11"/>
  <c r="W114" i="11" s="1"/>
  <c r="V20" i="11"/>
  <c r="W20" i="11" s="1"/>
  <c r="V64" i="11"/>
  <c r="W64" i="11" s="1"/>
  <c r="V15" i="11"/>
  <c r="W15" i="11" s="1"/>
  <c r="V31" i="11"/>
  <c r="W31" i="11" s="1"/>
  <c r="V47" i="11"/>
  <c r="W47" i="11" s="1"/>
  <c r="V63" i="11"/>
  <c r="W63" i="11" s="1"/>
  <c r="V79" i="11"/>
  <c r="W79" i="11" s="1"/>
  <c r="V95" i="11"/>
  <c r="W95" i="11" s="1"/>
  <c r="V111" i="11"/>
  <c r="W111" i="11" s="1"/>
  <c r="V8" i="11"/>
  <c r="W8" i="11" s="1"/>
  <c r="V60" i="11"/>
  <c r="W60" i="11" s="1"/>
  <c r="V104" i="11"/>
  <c r="W104" i="11" s="1"/>
  <c r="V108" i="11"/>
  <c r="W108" i="11" s="1"/>
  <c r="V100" i="11"/>
  <c r="W100" i="11" s="1"/>
  <c r="V29" i="11"/>
  <c r="W29" i="11" s="1"/>
  <c r="V45" i="11"/>
  <c r="W45" i="11" s="1"/>
  <c r="V77" i="11"/>
  <c r="W77" i="11" s="1"/>
  <c r="V109" i="11"/>
  <c r="W109" i="11" s="1"/>
  <c r="V56" i="11"/>
  <c r="W56" i="11" s="1"/>
  <c r="V10" i="11"/>
  <c r="W10" i="11" s="1"/>
  <c r="V42" i="11"/>
  <c r="W42" i="11" s="1"/>
  <c r="V74" i="11"/>
  <c r="W74" i="11" s="1"/>
  <c r="V106" i="11"/>
  <c r="W106" i="11" s="1"/>
  <c r="V40" i="11"/>
  <c r="W40" i="11" s="1"/>
  <c r="V23" i="11"/>
  <c r="W23" i="11" s="1"/>
  <c r="V55" i="11"/>
  <c r="W55" i="11" s="1"/>
  <c r="V87" i="11"/>
  <c r="W87" i="11" s="1"/>
  <c r="V119" i="11"/>
  <c r="W119" i="11" s="1"/>
  <c r="V84" i="11"/>
  <c r="W84" i="11" s="1"/>
  <c r="V96" i="11"/>
  <c r="W96" i="11" s="1"/>
  <c r="V9" i="11"/>
  <c r="W9" i="11" s="1"/>
  <c r="V25" i="11"/>
  <c r="W25" i="11" s="1"/>
  <c r="V41" i="11"/>
  <c r="W41" i="11" s="1"/>
  <c r="V57" i="11"/>
  <c r="W57" i="11" s="1"/>
  <c r="V73" i="11"/>
  <c r="W73" i="11" s="1"/>
  <c r="V89" i="11"/>
  <c r="W89" i="11" s="1"/>
  <c r="V105" i="11"/>
  <c r="W105" i="11" s="1"/>
  <c r="V121" i="11"/>
  <c r="W121" i="11" s="1"/>
  <c r="V44" i="11"/>
  <c r="W44" i="11" s="1"/>
  <c r="V6" i="11"/>
  <c r="W6" i="11" s="1"/>
  <c r="V22" i="11"/>
  <c r="W22" i="11" s="1"/>
  <c r="V38" i="11"/>
  <c r="W38" i="11" s="1"/>
  <c r="V54" i="11"/>
  <c r="W54" i="11" s="1"/>
  <c r="V70" i="11"/>
  <c r="W70" i="11" s="1"/>
  <c r="V86" i="11"/>
  <c r="W86" i="11" s="1"/>
  <c r="V102" i="11"/>
  <c r="W102" i="11" s="1"/>
  <c r="V118" i="11"/>
  <c r="W118" i="11" s="1"/>
  <c r="V28" i="11"/>
  <c r="W28" i="11" s="1"/>
  <c r="V76" i="11"/>
  <c r="W76" i="11" s="1"/>
  <c r="V19" i="11"/>
  <c r="W19" i="11" s="1"/>
  <c r="V35" i="11"/>
  <c r="W35" i="11" s="1"/>
  <c r="V51" i="11"/>
  <c r="W51" i="11" s="1"/>
  <c r="V67" i="11"/>
  <c r="W67" i="11" s="1"/>
  <c r="V83" i="11"/>
  <c r="W83" i="11" s="1"/>
  <c r="V99" i="11"/>
  <c r="W99" i="11" s="1"/>
  <c r="V115" i="11"/>
  <c r="W115" i="11" s="1"/>
  <c r="V24" i="11"/>
  <c r="W24" i="11" s="1"/>
  <c r="V72" i="11"/>
  <c r="W72" i="11" s="1"/>
  <c r="V120" i="11"/>
  <c r="W120" i="11" s="1"/>
  <c r="V124" i="11"/>
  <c r="V13" i="11"/>
  <c r="W13" i="11" s="1"/>
  <c r="V61" i="11"/>
  <c r="W61" i="11" s="1"/>
  <c r="V93" i="11"/>
  <c r="W93" i="11" s="1"/>
  <c r="V4" i="11"/>
  <c r="W4" i="11" s="1"/>
  <c r="V26" i="11"/>
  <c r="W26" i="11" s="1"/>
  <c r="V58" i="11"/>
  <c r="W58" i="11" s="1"/>
  <c r="V90" i="11"/>
  <c r="W90" i="11" s="1"/>
  <c r="V122" i="11"/>
  <c r="W122" i="11" s="1"/>
  <c r="V7" i="11"/>
  <c r="W7" i="11" s="1"/>
  <c r="V39" i="11"/>
  <c r="W39" i="11" s="1"/>
  <c r="V71" i="11"/>
  <c r="W71" i="11" s="1"/>
  <c r="V103" i="11"/>
  <c r="W103" i="11" s="1"/>
  <c r="V36" i="11"/>
  <c r="W36" i="11" s="1"/>
  <c r="V116" i="11"/>
  <c r="W116" i="11" s="1"/>
  <c r="V17" i="11"/>
  <c r="W17" i="11" s="1"/>
  <c r="V81" i="11"/>
  <c r="W81" i="11" s="1"/>
  <c r="V68" i="11"/>
  <c r="W68" i="11" s="1"/>
  <c r="V62" i="11"/>
  <c r="W62" i="11" s="1"/>
  <c r="V12" i="11"/>
  <c r="W12" i="11" s="1"/>
  <c r="V43" i="11"/>
  <c r="W43" i="11" s="1"/>
  <c r="V107" i="11"/>
  <c r="W107" i="11" s="1"/>
  <c r="V92" i="11"/>
  <c r="W92" i="11" s="1"/>
  <c r="V113" i="11"/>
  <c r="W113" i="11" s="1"/>
  <c r="V94" i="11"/>
  <c r="W94" i="11" s="1"/>
  <c r="V75" i="11"/>
  <c r="W75" i="11" s="1"/>
  <c r="V16" i="11"/>
  <c r="W16" i="11" s="1"/>
  <c r="V110" i="11"/>
  <c r="W110" i="11" s="1"/>
  <c r="V91" i="11"/>
  <c r="W91" i="11" s="1"/>
  <c r="V33" i="11"/>
  <c r="W33" i="11" s="1"/>
  <c r="V97" i="11"/>
  <c r="W97" i="11" s="1"/>
  <c r="V14" i="11"/>
  <c r="W14" i="11" s="1"/>
  <c r="V78" i="11"/>
  <c r="W78" i="11" s="1"/>
  <c r="V52" i="11"/>
  <c r="W52" i="11" s="1"/>
  <c r="V59" i="11"/>
  <c r="W59" i="11" s="1"/>
  <c r="V123" i="11"/>
  <c r="W123" i="11" s="1"/>
  <c r="V112" i="11"/>
  <c r="W112" i="11" s="1"/>
  <c r="V49" i="11"/>
  <c r="W49" i="11" s="1"/>
  <c r="V30" i="11"/>
  <c r="W30" i="11" s="1"/>
  <c r="V11" i="11"/>
  <c r="W11" i="11" s="1"/>
  <c r="V48" i="11"/>
  <c r="W48" i="11" s="1"/>
  <c r="V65" i="11"/>
  <c r="W65" i="11" s="1"/>
  <c r="V46" i="11"/>
  <c r="W46" i="11" s="1"/>
  <c r="V27" i="11"/>
  <c r="W27" i="11" s="1"/>
  <c r="V88" i="11"/>
  <c r="W88" i="11" s="1"/>
  <c r="R21" i="11"/>
  <c r="S21" i="11" s="1"/>
  <c r="R37" i="11"/>
  <c r="S37" i="11" s="1"/>
  <c r="R53" i="11"/>
  <c r="S53" i="11" s="1"/>
  <c r="R69" i="11"/>
  <c r="S69" i="11" s="1"/>
  <c r="R85" i="11"/>
  <c r="S85" i="11" s="1"/>
  <c r="R101" i="11"/>
  <c r="S101" i="11" s="1"/>
  <c r="R117" i="11"/>
  <c r="S117" i="11" s="1"/>
  <c r="R16" i="11"/>
  <c r="S16" i="11" s="1"/>
  <c r="R48" i="11"/>
  <c r="S48" i="11" s="1"/>
  <c r="R84" i="11"/>
  <c r="S84" i="11" s="1"/>
  <c r="R5" i="11"/>
  <c r="S5" i="11" s="1"/>
  <c r="R22" i="11"/>
  <c r="S22" i="11" s="1"/>
  <c r="R38" i="11"/>
  <c r="S38" i="11" s="1"/>
  <c r="R54" i="11"/>
  <c r="S54" i="11" s="1"/>
  <c r="R70" i="11"/>
  <c r="S70" i="11" s="1"/>
  <c r="R86" i="11"/>
  <c r="S86" i="11" s="1"/>
  <c r="R102" i="11"/>
  <c r="S102" i="11" s="1"/>
  <c r="R118" i="11"/>
  <c r="S118" i="11" s="1"/>
  <c r="R88" i="11"/>
  <c r="S88" i="11" s="1"/>
  <c r="R15" i="11"/>
  <c r="S15" i="11" s="1"/>
  <c r="R31" i="11"/>
  <c r="S31" i="11" s="1"/>
  <c r="R47" i="11"/>
  <c r="S47" i="11" s="1"/>
  <c r="R63" i="11"/>
  <c r="S63" i="11" s="1"/>
  <c r="R79" i="11"/>
  <c r="S79" i="11" s="1"/>
  <c r="R95" i="11"/>
  <c r="S95" i="11" s="1"/>
  <c r="R111" i="11"/>
  <c r="S111" i="11" s="1"/>
  <c r="R4" i="11"/>
  <c r="S4" i="11" s="1"/>
  <c r="R44" i="11"/>
  <c r="S44" i="11" s="1"/>
  <c r="R72" i="11"/>
  <c r="S72" i="11" s="1"/>
  <c r="R112" i="11"/>
  <c r="S112" i="11" s="1"/>
  <c r="R29" i="11"/>
  <c r="S29" i="11" s="1"/>
  <c r="R45" i="11"/>
  <c r="S45" i="11" s="1"/>
  <c r="R77" i="11"/>
  <c r="S77" i="11" s="1"/>
  <c r="R109" i="11"/>
  <c r="S109" i="11" s="1"/>
  <c r="R32" i="11"/>
  <c r="S32" i="11" s="1"/>
  <c r="R64" i="11"/>
  <c r="S64" i="11" s="1"/>
  <c r="R14" i="11"/>
  <c r="S14" i="11" s="1"/>
  <c r="R46" i="11"/>
  <c r="S46" i="11" s="1"/>
  <c r="R78" i="11"/>
  <c r="S78" i="11" s="1"/>
  <c r="R110" i="11"/>
  <c r="S110" i="11" s="1"/>
  <c r="R120" i="11"/>
  <c r="S120" i="11" s="1"/>
  <c r="R39" i="11"/>
  <c r="S39" i="11" s="1"/>
  <c r="R9" i="11"/>
  <c r="S9" i="11" s="1"/>
  <c r="R25" i="11"/>
  <c r="S25" i="11" s="1"/>
  <c r="R41" i="11"/>
  <c r="S41" i="11" s="1"/>
  <c r="R57" i="11"/>
  <c r="S57" i="11" s="1"/>
  <c r="R73" i="11"/>
  <c r="S73" i="11" s="1"/>
  <c r="R89" i="11"/>
  <c r="S89" i="11" s="1"/>
  <c r="R105" i="11"/>
  <c r="S105" i="11" s="1"/>
  <c r="R121" i="11"/>
  <c r="S121" i="11" s="1"/>
  <c r="R28" i="11"/>
  <c r="S28" i="11" s="1"/>
  <c r="R56" i="11"/>
  <c r="S56" i="11" s="1"/>
  <c r="R96" i="11"/>
  <c r="S96" i="11" s="1"/>
  <c r="R10" i="11"/>
  <c r="S10" i="11" s="1"/>
  <c r="R26" i="11"/>
  <c r="S26" i="11" s="1"/>
  <c r="R42" i="11"/>
  <c r="S42" i="11" s="1"/>
  <c r="R58" i="11"/>
  <c r="S58" i="11" s="1"/>
  <c r="R74" i="11"/>
  <c r="S74" i="11" s="1"/>
  <c r="R90" i="11"/>
  <c r="S90" i="11" s="1"/>
  <c r="R106" i="11"/>
  <c r="S106" i="11" s="1"/>
  <c r="R122" i="11"/>
  <c r="S122" i="11" s="1"/>
  <c r="R108" i="11"/>
  <c r="S108" i="11" s="1"/>
  <c r="R19" i="11"/>
  <c r="S19" i="11" s="1"/>
  <c r="R35" i="11"/>
  <c r="S35" i="11" s="1"/>
  <c r="R51" i="11"/>
  <c r="S51" i="11" s="1"/>
  <c r="R67" i="11"/>
  <c r="S67" i="11" s="1"/>
  <c r="R83" i="11"/>
  <c r="S83" i="11" s="1"/>
  <c r="R99" i="11"/>
  <c r="S99" i="11" s="1"/>
  <c r="R115" i="11"/>
  <c r="S115" i="11" s="1"/>
  <c r="R12" i="11"/>
  <c r="S12" i="11" s="1"/>
  <c r="R52" i="11"/>
  <c r="S52" i="11" s="1"/>
  <c r="R80" i="11"/>
  <c r="S80" i="11" s="1"/>
  <c r="R124" i="11"/>
  <c r="R13" i="11"/>
  <c r="S13" i="11" s="1"/>
  <c r="R61" i="11"/>
  <c r="S61" i="11" s="1"/>
  <c r="R93" i="11"/>
  <c r="S93" i="11" s="1"/>
  <c r="R7" i="11"/>
  <c r="S7" i="11" s="1"/>
  <c r="R104" i="11"/>
  <c r="S104" i="11" s="1"/>
  <c r="R30" i="11"/>
  <c r="S30" i="11" s="1"/>
  <c r="R62" i="11"/>
  <c r="S62" i="11" s="1"/>
  <c r="R94" i="11"/>
  <c r="S94" i="11" s="1"/>
  <c r="R8" i="11"/>
  <c r="S8" i="11" s="1"/>
  <c r="R23" i="11"/>
  <c r="S23" i="11" s="1"/>
  <c r="R49" i="11"/>
  <c r="S49" i="11" s="1"/>
  <c r="R113" i="11"/>
  <c r="S113" i="11" s="1"/>
  <c r="R116" i="11"/>
  <c r="S116" i="11" s="1"/>
  <c r="R66" i="11"/>
  <c r="S66" i="11" s="1"/>
  <c r="R20" i="11"/>
  <c r="S20" i="11" s="1"/>
  <c r="R55" i="11"/>
  <c r="S55" i="11" s="1"/>
  <c r="R87" i="11"/>
  <c r="S87" i="11" s="1"/>
  <c r="R119" i="11"/>
  <c r="S119" i="11" s="1"/>
  <c r="R60" i="11"/>
  <c r="S60" i="11" s="1"/>
  <c r="R17" i="11"/>
  <c r="S17" i="11" s="1"/>
  <c r="R40" i="11"/>
  <c r="S40" i="11" s="1"/>
  <c r="R98" i="11"/>
  <c r="S98" i="11" s="1"/>
  <c r="R71" i="11"/>
  <c r="S71" i="11" s="1"/>
  <c r="R24" i="11"/>
  <c r="S24" i="11" s="1"/>
  <c r="R33" i="11"/>
  <c r="S33" i="11" s="1"/>
  <c r="R76" i="11"/>
  <c r="S76" i="11" s="1"/>
  <c r="R114" i="11"/>
  <c r="S114" i="11" s="1"/>
  <c r="R75" i="11"/>
  <c r="S75" i="11" s="1"/>
  <c r="R36" i="11"/>
  <c r="S36" i="11" s="1"/>
  <c r="R65" i="11"/>
  <c r="S65" i="11" s="1"/>
  <c r="R6" i="11"/>
  <c r="S6" i="11" s="1"/>
  <c r="R18" i="11"/>
  <c r="S18" i="11" s="1"/>
  <c r="R82" i="11"/>
  <c r="S82" i="11" s="1"/>
  <c r="R11" i="11"/>
  <c r="S11" i="11" s="1"/>
  <c r="R59" i="11"/>
  <c r="S59" i="11" s="1"/>
  <c r="R91" i="11"/>
  <c r="S91" i="11" s="1"/>
  <c r="R123" i="11"/>
  <c r="S123" i="11" s="1"/>
  <c r="R68" i="11"/>
  <c r="S68" i="11" s="1"/>
  <c r="R81" i="11"/>
  <c r="S81" i="11" s="1"/>
  <c r="R34" i="11"/>
  <c r="S34" i="11" s="1"/>
  <c r="R27" i="11"/>
  <c r="S27" i="11" s="1"/>
  <c r="R103" i="11"/>
  <c r="S103" i="11" s="1"/>
  <c r="R92" i="11"/>
  <c r="S92" i="11" s="1"/>
  <c r="R97" i="11"/>
  <c r="S97" i="11" s="1"/>
  <c r="R50" i="11"/>
  <c r="S50" i="11" s="1"/>
  <c r="R43" i="11"/>
  <c r="S43" i="11" s="1"/>
  <c r="R107" i="11"/>
  <c r="S107" i="11" s="1"/>
  <c r="R100" i="11"/>
  <c r="S100" i="11" s="1"/>
  <c r="S124" i="11" l="1"/>
  <c r="R127" i="11"/>
  <c r="S125" i="11"/>
  <c r="V127" i="11"/>
  <c r="W124" i="11"/>
  <c r="W125" i="11" s="1"/>
  <c r="R128" i="11" l="1"/>
  <c r="T125" i="11"/>
  <c r="R129" i="11" s="1"/>
  <c r="V128" i="11"/>
  <c r="X125" i="11"/>
  <c r="V129" i="11" s="1"/>
  <c r="Q124" i="7" l="1"/>
  <c r="S124" i="7"/>
  <c r="R6" i="7" l="1"/>
  <c r="V6" i="7" s="1"/>
  <c r="R10" i="7"/>
  <c r="V10" i="7" s="1"/>
  <c r="R14" i="7"/>
  <c r="V14" i="7" s="1"/>
  <c r="R18" i="7"/>
  <c r="V18" i="7" s="1"/>
  <c r="R22" i="7"/>
  <c r="V22" i="7" s="1"/>
  <c r="R26" i="7"/>
  <c r="V26" i="7" s="1"/>
  <c r="R102" i="7"/>
  <c r="V102" i="7" s="1"/>
  <c r="R118" i="7"/>
  <c r="V118" i="7" s="1"/>
  <c r="R7" i="7"/>
  <c r="V7" i="7" s="1"/>
  <c r="R11" i="7"/>
  <c r="V11" i="7" s="1"/>
  <c r="R15" i="7"/>
  <c r="V15" i="7" s="1"/>
  <c r="R19" i="7"/>
  <c r="V19" i="7" s="1"/>
  <c r="R23" i="7"/>
  <c r="V23" i="7" s="1"/>
  <c r="R27" i="7"/>
  <c r="V27" i="7" s="1"/>
  <c r="R31" i="7"/>
  <c r="V31" i="7" s="1"/>
  <c r="R35" i="7"/>
  <c r="V35" i="7" s="1"/>
  <c r="R39" i="7"/>
  <c r="V39" i="7" s="1"/>
  <c r="R43" i="7"/>
  <c r="V43" i="7" s="1"/>
  <c r="R47" i="7"/>
  <c r="V47" i="7" s="1"/>
  <c r="R51" i="7"/>
  <c r="V51" i="7" s="1"/>
  <c r="R55" i="7"/>
  <c r="V55" i="7" s="1"/>
  <c r="R59" i="7"/>
  <c r="V59" i="7" s="1"/>
  <c r="R63" i="7"/>
  <c r="V63" i="7" s="1"/>
  <c r="R67" i="7"/>
  <c r="V67" i="7" s="1"/>
  <c r="R71" i="7"/>
  <c r="V71" i="7" s="1"/>
  <c r="R75" i="7"/>
  <c r="V75" i="7" s="1"/>
  <c r="R79" i="7"/>
  <c r="V79" i="7" s="1"/>
  <c r="R83" i="7"/>
  <c r="V83" i="7" s="1"/>
  <c r="R87" i="7"/>
  <c r="V87" i="7" s="1"/>
  <c r="R91" i="7"/>
  <c r="V91" i="7" s="1"/>
  <c r="R95" i="7"/>
  <c r="V95" i="7" s="1"/>
  <c r="R99" i="7"/>
  <c r="V99" i="7" s="1"/>
  <c r="R103" i="7"/>
  <c r="V103" i="7" s="1"/>
  <c r="R107" i="7"/>
  <c r="V107" i="7" s="1"/>
  <c r="R111" i="7"/>
  <c r="V111" i="7" s="1"/>
  <c r="R115" i="7"/>
  <c r="V115" i="7" s="1"/>
  <c r="R119" i="7"/>
  <c r="V119" i="7" s="1"/>
  <c r="R123" i="7"/>
  <c r="V123" i="7" s="1"/>
  <c r="R8" i="7"/>
  <c r="V8" i="7" s="1"/>
  <c r="R16" i="7"/>
  <c r="V16" i="7" s="1"/>
  <c r="R24" i="7"/>
  <c r="V24" i="7" s="1"/>
  <c r="R32" i="7"/>
  <c r="V32" i="7" s="1"/>
  <c r="R40" i="7"/>
  <c r="V40" i="7" s="1"/>
  <c r="R48" i="7"/>
  <c r="V48" i="7" s="1"/>
  <c r="R56" i="7"/>
  <c r="V56" i="7" s="1"/>
  <c r="R64" i="7"/>
  <c r="V64" i="7" s="1"/>
  <c r="R72" i="7"/>
  <c r="V72" i="7" s="1"/>
  <c r="R80" i="7"/>
  <c r="V80" i="7" s="1"/>
  <c r="R88" i="7"/>
  <c r="V88" i="7" s="1"/>
  <c r="R96" i="7"/>
  <c r="V96" i="7" s="1"/>
  <c r="R104" i="7"/>
  <c r="V104" i="7" s="1"/>
  <c r="R112" i="7"/>
  <c r="V112" i="7" s="1"/>
  <c r="R120" i="7"/>
  <c r="V120" i="7" s="1"/>
  <c r="R5" i="7"/>
  <c r="V5" i="7" s="1"/>
  <c r="R13" i="7"/>
  <c r="V13" i="7" s="1"/>
  <c r="R21" i="7"/>
  <c r="V21" i="7" s="1"/>
  <c r="R29" i="7"/>
  <c r="V29" i="7" s="1"/>
  <c r="R37" i="7"/>
  <c r="V37" i="7" s="1"/>
  <c r="R45" i="7"/>
  <c r="V45" i="7" s="1"/>
  <c r="R53" i="7"/>
  <c r="V53" i="7" s="1"/>
  <c r="R61" i="7"/>
  <c r="V61" i="7" s="1"/>
  <c r="R69" i="7"/>
  <c r="V69" i="7" s="1"/>
  <c r="R77" i="7"/>
  <c r="V77" i="7" s="1"/>
  <c r="R85" i="7"/>
  <c r="V85" i="7" s="1"/>
  <c r="R93" i="7"/>
  <c r="V93" i="7" s="1"/>
  <c r="R101" i="7"/>
  <c r="V101" i="7" s="1"/>
  <c r="R109" i="7"/>
  <c r="V109" i="7" s="1"/>
  <c r="R117" i="7"/>
  <c r="V117" i="7" s="1"/>
  <c r="R4" i="7"/>
  <c r="V4" i="7" s="1"/>
  <c r="R34" i="7"/>
  <c r="V34" i="7" s="1"/>
  <c r="R42" i="7"/>
  <c r="V42" i="7" s="1"/>
  <c r="R46" i="7"/>
  <c r="V46" i="7" s="1"/>
  <c r="R50" i="7"/>
  <c r="V50" i="7" s="1"/>
  <c r="R54" i="7"/>
  <c r="V54" i="7" s="1"/>
  <c r="R58" i="7"/>
  <c r="V58" i="7" s="1"/>
  <c r="R62" i="7"/>
  <c r="V62" i="7" s="1"/>
  <c r="R66" i="7"/>
  <c r="V66" i="7" s="1"/>
  <c r="R74" i="7"/>
  <c r="V74" i="7" s="1"/>
  <c r="R78" i="7"/>
  <c r="V78" i="7" s="1"/>
  <c r="R82" i="7"/>
  <c r="V82" i="7" s="1"/>
  <c r="R86" i="7"/>
  <c r="V86" i="7" s="1"/>
  <c r="R90" i="7"/>
  <c r="V90" i="7" s="1"/>
  <c r="R98" i="7"/>
  <c r="V98" i="7" s="1"/>
  <c r="R110" i="7"/>
  <c r="V110" i="7" s="1"/>
  <c r="R122" i="7"/>
  <c r="V122" i="7" s="1"/>
  <c r="R12" i="7"/>
  <c r="V12" i="7" s="1"/>
  <c r="R20" i="7"/>
  <c r="V20" i="7" s="1"/>
  <c r="R28" i="7"/>
  <c r="V28" i="7" s="1"/>
  <c r="R36" i="7"/>
  <c r="V36" i="7" s="1"/>
  <c r="R44" i="7"/>
  <c r="V44" i="7" s="1"/>
  <c r="R52" i="7"/>
  <c r="V52" i="7" s="1"/>
  <c r="R60" i="7"/>
  <c r="V60" i="7" s="1"/>
  <c r="R68" i="7"/>
  <c r="V68" i="7" s="1"/>
  <c r="R76" i="7"/>
  <c r="V76" i="7" s="1"/>
  <c r="R84" i="7"/>
  <c r="V84" i="7" s="1"/>
  <c r="R92" i="7"/>
  <c r="V92" i="7" s="1"/>
  <c r="R100" i="7"/>
  <c r="V100" i="7" s="1"/>
  <c r="R108" i="7"/>
  <c r="V108" i="7" s="1"/>
  <c r="R116" i="7"/>
  <c r="V116" i="7" s="1"/>
  <c r="R124" i="7"/>
  <c r="V124" i="7" s="1"/>
  <c r="R9" i="7"/>
  <c r="V9" i="7" s="1"/>
  <c r="R17" i="7"/>
  <c r="V17" i="7" s="1"/>
  <c r="R25" i="7"/>
  <c r="V25" i="7" s="1"/>
  <c r="R33" i="7"/>
  <c r="V33" i="7" s="1"/>
  <c r="R41" i="7"/>
  <c r="V41" i="7" s="1"/>
  <c r="R49" i="7"/>
  <c r="V49" i="7" s="1"/>
  <c r="R57" i="7"/>
  <c r="V57" i="7" s="1"/>
  <c r="R65" i="7"/>
  <c r="V65" i="7" s="1"/>
  <c r="R73" i="7"/>
  <c r="V73" i="7" s="1"/>
  <c r="R81" i="7"/>
  <c r="V81" i="7" s="1"/>
  <c r="R89" i="7"/>
  <c r="V89" i="7" s="1"/>
  <c r="R97" i="7"/>
  <c r="V97" i="7" s="1"/>
  <c r="R105" i="7"/>
  <c r="V105" i="7" s="1"/>
  <c r="R113" i="7"/>
  <c r="V113" i="7" s="1"/>
  <c r="R121" i="7"/>
  <c r="V121" i="7" s="1"/>
  <c r="R30" i="7"/>
  <c r="V30" i="7" s="1"/>
  <c r="R38" i="7"/>
  <c r="V38" i="7" s="1"/>
  <c r="R70" i="7"/>
  <c r="V70" i="7" s="1"/>
  <c r="R94" i="7"/>
  <c r="V94" i="7" s="1"/>
  <c r="R106" i="7"/>
  <c r="V106" i="7" s="1"/>
  <c r="R114" i="7"/>
  <c r="V114" i="7" s="1"/>
  <c r="T5" i="7"/>
  <c r="Z5" i="7" s="1"/>
  <c r="T9" i="7"/>
  <c r="Z9" i="7" s="1"/>
  <c r="T13" i="7"/>
  <c r="Z13" i="7" s="1"/>
  <c r="T17" i="7"/>
  <c r="Z17" i="7" s="1"/>
  <c r="T21" i="7"/>
  <c r="Z21" i="7" s="1"/>
  <c r="T25" i="7"/>
  <c r="Z25" i="7" s="1"/>
  <c r="T29" i="7"/>
  <c r="Z29" i="7" s="1"/>
  <c r="T33" i="7"/>
  <c r="Z33" i="7" s="1"/>
  <c r="T37" i="7"/>
  <c r="Z37" i="7" s="1"/>
  <c r="T41" i="7"/>
  <c r="Z41" i="7" s="1"/>
  <c r="T45" i="7"/>
  <c r="Z45" i="7" s="1"/>
  <c r="T49" i="7"/>
  <c r="Z49" i="7" s="1"/>
  <c r="T53" i="7"/>
  <c r="Z53" i="7" s="1"/>
  <c r="T57" i="7"/>
  <c r="Z57" i="7" s="1"/>
  <c r="T61" i="7"/>
  <c r="Z61" i="7" s="1"/>
  <c r="T65" i="7"/>
  <c r="Z65" i="7" s="1"/>
  <c r="T69" i="7"/>
  <c r="Z69" i="7" s="1"/>
  <c r="T73" i="7"/>
  <c r="Z73" i="7" s="1"/>
  <c r="T77" i="7"/>
  <c r="Z77" i="7" s="1"/>
  <c r="T81" i="7"/>
  <c r="Z81" i="7" s="1"/>
  <c r="T85" i="7"/>
  <c r="Z85" i="7" s="1"/>
  <c r="T89" i="7"/>
  <c r="Z89" i="7" s="1"/>
  <c r="T93" i="7"/>
  <c r="Z93" i="7" s="1"/>
  <c r="T97" i="7"/>
  <c r="Z97" i="7" s="1"/>
  <c r="T101" i="7"/>
  <c r="Z101" i="7" s="1"/>
  <c r="T105" i="7"/>
  <c r="Z105" i="7" s="1"/>
  <c r="T109" i="7"/>
  <c r="Z109" i="7" s="1"/>
  <c r="T113" i="7"/>
  <c r="Z113" i="7" s="1"/>
  <c r="T117" i="7"/>
  <c r="Z117" i="7" s="1"/>
  <c r="T121" i="7"/>
  <c r="Z121" i="7" s="1"/>
  <c r="T6" i="7"/>
  <c r="Z6" i="7" s="1"/>
  <c r="T10" i="7"/>
  <c r="Z10" i="7" s="1"/>
  <c r="T14" i="7"/>
  <c r="Z14" i="7" s="1"/>
  <c r="T18" i="7"/>
  <c r="Z18" i="7" s="1"/>
  <c r="T22" i="7"/>
  <c r="Z22" i="7" s="1"/>
  <c r="T26" i="7"/>
  <c r="Z26" i="7" s="1"/>
  <c r="T30" i="7"/>
  <c r="Z30" i="7" s="1"/>
  <c r="T34" i="7"/>
  <c r="Z34" i="7" s="1"/>
  <c r="T38" i="7"/>
  <c r="Z38" i="7" s="1"/>
  <c r="T42" i="7"/>
  <c r="Z42" i="7" s="1"/>
  <c r="T46" i="7"/>
  <c r="Z46" i="7" s="1"/>
  <c r="T50" i="7"/>
  <c r="Z50" i="7" s="1"/>
  <c r="T54" i="7"/>
  <c r="Z54" i="7" s="1"/>
  <c r="T58" i="7"/>
  <c r="Z58" i="7" s="1"/>
  <c r="T62" i="7"/>
  <c r="Z62" i="7" s="1"/>
  <c r="T66" i="7"/>
  <c r="Z66" i="7" s="1"/>
  <c r="T70" i="7"/>
  <c r="Z70" i="7" s="1"/>
  <c r="T74" i="7"/>
  <c r="Z74" i="7" s="1"/>
  <c r="T78" i="7"/>
  <c r="Z78" i="7" s="1"/>
  <c r="T82" i="7"/>
  <c r="Z82" i="7" s="1"/>
  <c r="T86" i="7"/>
  <c r="Z86" i="7" s="1"/>
  <c r="T90" i="7"/>
  <c r="Z90" i="7" s="1"/>
  <c r="T94" i="7"/>
  <c r="Z94" i="7" s="1"/>
  <c r="T98" i="7"/>
  <c r="Z98" i="7" s="1"/>
  <c r="T102" i="7"/>
  <c r="Z102" i="7" s="1"/>
  <c r="T106" i="7"/>
  <c r="Z106" i="7" s="1"/>
  <c r="T110" i="7"/>
  <c r="Z110" i="7" s="1"/>
  <c r="T114" i="7"/>
  <c r="Z114" i="7" s="1"/>
  <c r="T118" i="7"/>
  <c r="Z118" i="7" s="1"/>
  <c r="T122" i="7"/>
  <c r="Z122" i="7" s="1"/>
  <c r="T83" i="7"/>
  <c r="Z83" i="7" s="1"/>
  <c r="T95" i="7"/>
  <c r="Z95" i="7" s="1"/>
  <c r="T103" i="7"/>
  <c r="Z103" i="7" s="1"/>
  <c r="T111" i="7"/>
  <c r="Z111" i="7" s="1"/>
  <c r="T119" i="7"/>
  <c r="Z119" i="7" s="1"/>
  <c r="T8" i="7"/>
  <c r="Z8" i="7" s="1"/>
  <c r="T16" i="7"/>
  <c r="Z16" i="7" s="1"/>
  <c r="T24" i="7"/>
  <c r="Z24" i="7" s="1"/>
  <c r="T36" i="7"/>
  <c r="Z36" i="7" s="1"/>
  <c r="T44" i="7"/>
  <c r="Z44" i="7" s="1"/>
  <c r="T52" i="7"/>
  <c r="Z52" i="7" s="1"/>
  <c r="T60" i="7"/>
  <c r="Z60" i="7" s="1"/>
  <c r="T68" i="7"/>
  <c r="Z68" i="7" s="1"/>
  <c r="T76" i="7"/>
  <c r="Z76" i="7" s="1"/>
  <c r="T84" i="7"/>
  <c r="Z84" i="7" s="1"/>
  <c r="T92" i="7"/>
  <c r="Z92" i="7" s="1"/>
  <c r="T100" i="7"/>
  <c r="Z100" i="7" s="1"/>
  <c r="T108" i="7"/>
  <c r="Z108" i="7" s="1"/>
  <c r="T116" i="7"/>
  <c r="Z116" i="7" s="1"/>
  <c r="T124" i="7"/>
  <c r="Z124" i="7" s="1"/>
  <c r="T7" i="7"/>
  <c r="Z7" i="7" s="1"/>
  <c r="T11" i="7"/>
  <c r="Z11" i="7" s="1"/>
  <c r="T15" i="7"/>
  <c r="Z15" i="7" s="1"/>
  <c r="T19" i="7"/>
  <c r="Z19" i="7" s="1"/>
  <c r="T23" i="7"/>
  <c r="Z23" i="7" s="1"/>
  <c r="T27" i="7"/>
  <c r="Z27" i="7" s="1"/>
  <c r="T31" i="7"/>
  <c r="Z31" i="7" s="1"/>
  <c r="T35" i="7"/>
  <c r="Z35" i="7" s="1"/>
  <c r="T39" i="7"/>
  <c r="Z39" i="7" s="1"/>
  <c r="T43" i="7"/>
  <c r="Z43" i="7" s="1"/>
  <c r="T47" i="7"/>
  <c r="Z47" i="7" s="1"/>
  <c r="T51" i="7"/>
  <c r="Z51" i="7" s="1"/>
  <c r="T55" i="7"/>
  <c r="Z55" i="7" s="1"/>
  <c r="T59" i="7"/>
  <c r="Z59" i="7" s="1"/>
  <c r="T63" i="7"/>
  <c r="Z63" i="7" s="1"/>
  <c r="T67" i="7"/>
  <c r="Z67" i="7" s="1"/>
  <c r="T71" i="7"/>
  <c r="Z71" i="7" s="1"/>
  <c r="T75" i="7"/>
  <c r="Z75" i="7" s="1"/>
  <c r="T79" i="7"/>
  <c r="Z79" i="7" s="1"/>
  <c r="T87" i="7"/>
  <c r="Z87" i="7" s="1"/>
  <c r="T91" i="7"/>
  <c r="Z91" i="7" s="1"/>
  <c r="T99" i="7"/>
  <c r="Z99" i="7" s="1"/>
  <c r="T107" i="7"/>
  <c r="Z107" i="7" s="1"/>
  <c r="T115" i="7"/>
  <c r="Z115" i="7" s="1"/>
  <c r="T123" i="7"/>
  <c r="Z123" i="7" s="1"/>
  <c r="T4" i="7"/>
  <c r="Z4" i="7" s="1"/>
  <c r="T12" i="7"/>
  <c r="Z12" i="7" s="1"/>
  <c r="T20" i="7"/>
  <c r="Z20" i="7" s="1"/>
  <c r="T28" i="7"/>
  <c r="Z28" i="7" s="1"/>
  <c r="T32" i="7"/>
  <c r="Z32" i="7" s="1"/>
  <c r="T40" i="7"/>
  <c r="Z40" i="7" s="1"/>
  <c r="T48" i="7"/>
  <c r="Z48" i="7" s="1"/>
  <c r="T56" i="7"/>
  <c r="Z56" i="7" s="1"/>
  <c r="T64" i="7"/>
  <c r="Z64" i="7" s="1"/>
  <c r="T72" i="7"/>
  <c r="Z72" i="7" s="1"/>
  <c r="T80" i="7"/>
  <c r="Z80" i="7" s="1"/>
  <c r="T88" i="7"/>
  <c r="Z88" i="7" s="1"/>
  <c r="T96" i="7"/>
  <c r="Z96" i="7" s="1"/>
  <c r="T104" i="7"/>
  <c r="Z104" i="7" s="1"/>
  <c r="T112" i="7"/>
  <c r="Z112" i="7" s="1"/>
  <c r="T120" i="7"/>
  <c r="Z120" i="7" s="1"/>
  <c r="AA7" i="7" l="1"/>
  <c r="AB7" i="7" s="1"/>
  <c r="AA23" i="7"/>
  <c r="AB23" i="7" s="1"/>
  <c r="AA39" i="7"/>
  <c r="AB39" i="7" s="1"/>
  <c r="AA55" i="7"/>
  <c r="AB55" i="7" s="1"/>
  <c r="AA71" i="7"/>
  <c r="AB71" i="7" s="1"/>
  <c r="AA87" i="7"/>
  <c r="AB87" i="7" s="1"/>
  <c r="AA103" i="7"/>
  <c r="AB103" i="7" s="1"/>
  <c r="AA119" i="7"/>
  <c r="AB119" i="7" s="1"/>
  <c r="AA16" i="7"/>
  <c r="AB16" i="7" s="1"/>
  <c r="AA32" i="7"/>
  <c r="AB32" i="7" s="1"/>
  <c r="AA48" i="7"/>
  <c r="AB48" i="7" s="1"/>
  <c r="AA64" i="7"/>
  <c r="AB64" i="7" s="1"/>
  <c r="AA80" i="7"/>
  <c r="AB80" i="7" s="1"/>
  <c r="AA96" i="7"/>
  <c r="AB96" i="7" s="1"/>
  <c r="AA112" i="7"/>
  <c r="AB112" i="7" s="1"/>
  <c r="AA5" i="7"/>
  <c r="AB5" i="7" s="1"/>
  <c r="AA21" i="7"/>
  <c r="AB21" i="7" s="1"/>
  <c r="AA37" i="7"/>
  <c r="AB37" i="7" s="1"/>
  <c r="AA53" i="7"/>
  <c r="AB53" i="7" s="1"/>
  <c r="AA69" i="7"/>
  <c r="AB69" i="7" s="1"/>
  <c r="AA85" i="7"/>
  <c r="AB85" i="7" s="1"/>
  <c r="AA101" i="7"/>
  <c r="AB101" i="7" s="1"/>
  <c r="AA117" i="7"/>
  <c r="AB117" i="7" s="1"/>
  <c r="AA10" i="7"/>
  <c r="AB10" i="7" s="1"/>
  <c r="AA26" i="7"/>
  <c r="AB26" i="7" s="1"/>
  <c r="AA42" i="7"/>
  <c r="AB42" i="7" s="1"/>
  <c r="AA58" i="7"/>
  <c r="AB58" i="7" s="1"/>
  <c r="AA74" i="7"/>
  <c r="AB74" i="7" s="1"/>
  <c r="AA90" i="7"/>
  <c r="AB90" i="7" s="1"/>
  <c r="AA106" i="7"/>
  <c r="AB106" i="7" s="1"/>
  <c r="AA122" i="7"/>
  <c r="AB122" i="7" s="1"/>
  <c r="AA31" i="7"/>
  <c r="AB31" i="7" s="1"/>
  <c r="AA63" i="7"/>
  <c r="AB63" i="7" s="1"/>
  <c r="AA95" i="7"/>
  <c r="AB95" i="7" s="1"/>
  <c r="AA8" i="7"/>
  <c r="AB8" i="7" s="1"/>
  <c r="AA40" i="7"/>
  <c r="AB40" i="7" s="1"/>
  <c r="AA56" i="7"/>
  <c r="AB56" i="7" s="1"/>
  <c r="AA88" i="7"/>
  <c r="AB88" i="7" s="1"/>
  <c r="AA104" i="7"/>
  <c r="AB104" i="7" s="1"/>
  <c r="AA13" i="7"/>
  <c r="AB13" i="7" s="1"/>
  <c r="AA45" i="7"/>
  <c r="AB45" i="7" s="1"/>
  <c r="AA77" i="7"/>
  <c r="AB77" i="7" s="1"/>
  <c r="AA109" i="7"/>
  <c r="AB109" i="7" s="1"/>
  <c r="AA18" i="7"/>
  <c r="AB18" i="7" s="1"/>
  <c r="AA50" i="7"/>
  <c r="AB50" i="7" s="1"/>
  <c r="AA82" i="7"/>
  <c r="AB82" i="7" s="1"/>
  <c r="AA114" i="7"/>
  <c r="AB114" i="7" s="1"/>
  <c r="AA35" i="7"/>
  <c r="AB35" i="7" s="1"/>
  <c r="AA83" i="7"/>
  <c r="AB83" i="7" s="1"/>
  <c r="AA115" i="7"/>
  <c r="AB115" i="7" s="1"/>
  <c r="AA28" i="7"/>
  <c r="AB28" i="7" s="1"/>
  <c r="AA60" i="7"/>
  <c r="AB60" i="7" s="1"/>
  <c r="AA92" i="7"/>
  <c r="AB92" i="7" s="1"/>
  <c r="AA124" i="7"/>
  <c r="AA33" i="7"/>
  <c r="AB33" i="7" s="1"/>
  <c r="AA65" i="7"/>
  <c r="AB65" i="7" s="1"/>
  <c r="AA97" i="7"/>
  <c r="AB97" i="7" s="1"/>
  <c r="AA113" i="7"/>
  <c r="AB113" i="7" s="1"/>
  <c r="AA22" i="7"/>
  <c r="AB22" i="7" s="1"/>
  <c r="AA54" i="7"/>
  <c r="AB54" i="7" s="1"/>
  <c r="AA86" i="7"/>
  <c r="AB86" i="7" s="1"/>
  <c r="AA118" i="7"/>
  <c r="AB118" i="7" s="1"/>
  <c r="AA11" i="7"/>
  <c r="AB11" i="7" s="1"/>
  <c r="AA27" i="7"/>
  <c r="AB27" i="7" s="1"/>
  <c r="AA43" i="7"/>
  <c r="AB43" i="7" s="1"/>
  <c r="AA59" i="7"/>
  <c r="AB59" i="7" s="1"/>
  <c r="AA75" i="7"/>
  <c r="AB75" i="7" s="1"/>
  <c r="AA91" i="7"/>
  <c r="AB91" i="7" s="1"/>
  <c r="AA107" i="7"/>
  <c r="AB107" i="7" s="1"/>
  <c r="AA123" i="7"/>
  <c r="AB123" i="7" s="1"/>
  <c r="AA20" i="7"/>
  <c r="AB20" i="7" s="1"/>
  <c r="AA36" i="7"/>
  <c r="AB36" i="7" s="1"/>
  <c r="AA52" i="7"/>
  <c r="AB52" i="7" s="1"/>
  <c r="AA68" i="7"/>
  <c r="AB68" i="7" s="1"/>
  <c r="AA84" i="7"/>
  <c r="AB84" i="7" s="1"/>
  <c r="AA100" i="7"/>
  <c r="AB100" i="7" s="1"/>
  <c r="AA116" i="7"/>
  <c r="AB116" i="7" s="1"/>
  <c r="AA9" i="7"/>
  <c r="AB9" i="7" s="1"/>
  <c r="AA25" i="7"/>
  <c r="AB25" i="7" s="1"/>
  <c r="AA41" i="7"/>
  <c r="AB41" i="7" s="1"/>
  <c r="AA57" i="7"/>
  <c r="AB57" i="7" s="1"/>
  <c r="AA73" i="7"/>
  <c r="AB73" i="7" s="1"/>
  <c r="AA89" i="7"/>
  <c r="AB89" i="7" s="1"/>
  <c r="AA105" i="7"/>
  <c r="AB105" i="7" s="1"/>
  <c r="AA121" i="7"/>
  <c r="AB121" i="7" s="1"/>
  <c r="AA14" i="7"/>
  <c r="AB14" i="7" s="1"/>
  <c r="AA30" i="7"/>
  <c r="AB30" i="7" s="1"/>
  <c r="AA46" i="7"/>
  <c r="AB46" i="7" s="1"/>
  <c r="AA62" i="7"/>
  <c r="AB62" i="7" s="1"/>
  <c r="AA78" i="7"/>
  <c r="AB78" i="7" s="1"/>
  <c r="AA94" i="7"/>
  <c r="AB94" i="7" s="1"/>
  <c r="AA110" i="7"/>
  <c r="AB110" i="7" s="1"/>
  <c r="AA15" i="7"/>
  <c r="AB15" i="7" s="1"/>
  <c r="AA47" i="7"/>
  <c r="AB47" i="7" s="1"/>
  <c r="AA79" i="7"/>
  <c r="AB79" i="7" s="1"/>
  <c r="AA111" i="7"/>
  <c r="AB111" i="7" s="1"/>
  <c r="AA24" i="7"/>
  <c r="AB24" i="7" s="1"/>
  <c r="AA72" i="7"/>
  <c r="AB72" i="7" s="1"/>
  <c r="AA120" i="7"/>
  <c r="AB120" i="7" s="1"/>
  <c r="AA29" i="7"/>
  <c r="AB29" i="7" s="1"/>
  <c r="AA61" i="7"/>
  <c r="AB61" i="7" s="1"/>
  <c r="AA93" i="7"/>
  <c r="AB93" i="7" s="1"/>
  <c r="AA4" i="7"/>
  <c r="AB4" i="7" s="1"/>
  <c r="AA34" i="7"/>
  <c r="AB34" i="7" s="1"/>
  <c r="AA66" i="7"/>
  <c r="AB66" i="7" s="1"/>
  <c r="AA98" i="7"/>
  <c r="AB98" i="7" s="1"/>
  <c r="AA19" i="7"/>
  <c r="AB19" i="7" s="1"/>
  <c r="AA51" i="7"/>
  <c r="AB51" i="7" s="1"/>
  <c r="AA67" i="7"/>
  <c r="AB67" i="7" s="1"/>
  <c r="AA99" i="7"/>
  <c r="AB99" i="7" s="1"/>
  <c r="AA12" i="7"/>
  <c r="AB12" i="7" s="1"/>
  <c r="AA44" i="7"/>
  <c r="AB44" i="7" s="1"/>
  <c r="AA76" i="7"/>
  <c r="AB76" i="7" s="1"/>
  <c r="AA108" i="7"/>
  <c r="AB108" i="7" s="1"/>
  <c r="AA17" i="7"/>
  <c r="AB17" i="7" s="1"/>
  <c r="AA49" i="7"/>
  <c r="AB49" i="7" s="1"/>
  <c r="AA81" i="7"/>
  <c r="AB81" i="7" s="1"/>
  <c r="AA6" i="7"/>
  <c r="AB6" i="7" s="1"/>
  <c r="AA38" i="7"/>
  <c r="AB38" i="7" s="1"/>
  <c r="AA70" i="7"/>
  <c r="AB70" i="7" s="1"/>
  <c r="AA102" i="7"/>
  <c r="AB102" i="7" s="1"/>
  <c r="W12" i="7"/>
  <c r="X12" i="7" s="1"/>
  <c r="W28" i="7"/>
  <c r="X28" i="7" s="1"/>
  <c r="W44" i="7"/>
  <c r="X44" i="7" s="1"/>
  <c r="W60" i="7"/>
  <c r="X60" i="7" s="1"/>
  <c r="W76" i="7"/>
  <c r="X76" i="7" s="1"/>
  <c r="W92" i="7"/>
  <c r="X92" i="7" s="1"/>
  <c r="W108" i="7"/>
  <c r="X108" i="7" s="1"/>
  <c r="W124" i="7"/>
  <c r="W21" i="7"/>
  <c r="X21" i="7" s="1"/>
  <c r="W37" i="7"/>
  <c r="X37" i="7" s="1"/>
  <c r="W53" i="7"/>
  <c r="X53" i="7" s="1"/>
  <c r="W69" i="7"/>
  <c r="X69" i="7" s="1"/>
  <c r="W85" i="7"/>
  <c r="X85" i="7" s="1"/>
  <c r="W101" i="7"/>
  <c r="X101" i="7" s="1"/>
  <c r="W117" i="7"/>
  <c r="X117" i="7" s="1"/>
  <c r="W10" i="7"/>
  <c r="X10" i="7" s="1"/>
  <c r="W26" i="7"/>
  <c r="X26" i="7" s="1"/>
  <c r="W42" i="7"/>
  <c r="X42" i="7" s="1"/>
  <c r="W58" i="7"/>
  <c r="X58" i="7" s="1"/>
  <c r="W74" i="7"/>
  <c r="X74" i="7" s="1"/>
  <c r="W90" i="7"/>
  <c r="X90" i="7" s="1"/>
  <c r="W106" i="7"/>
  <c r="X106" i="7" s="1"/>
  <c r="W122" i="7"/>
  <c r="X122" i="7" s="1"/>
  <c r="W35" i="7"/>
  <c r="X35" i="7" s="1"/>
  <c r="W99" i="7"/>
  <c r="X99" i="7" s="1"/>
  <c r="W55" i="7"/>
  <c r="X55" i="7" s="1"/>
  <c r="W119" i="7"/>
  <c r="X119" i="7" s="1"/>
  <c r="W59" i="7"/>
  <c r="X59" i="7" s="1"/>
  <c r="W123" i="7"/>
  <c r="X123" i="7" s="1"/>
  <c r="W63" i="7"/>
  <c r="X63" i="7" s="1"/>
  <c r="W7" i="7"/>
  <c r="X7" i="7" s="1"/>
  <c r="W40" i="7"/>
  <c r="X40" i="7" s="1"/>
  <c r="W72" i="7"/>
  <c r="X72" i="7" s="1"/>
  <c r="W104" i="7"/>
  <c r="X104" i="7" s="1"/>
  <c r="W33" i="7"/>
  <c r="X33" i="7" s="1"/>
  <c r="W65" i="7"/>
  <c r="X65" i="7" s="1"/>
  <c r="W9" i="7"/>
  <c r="X9" i="7" s="1"/>
  <c r="W70" i="7"/>
  <c r="X70" i="7" s="1"/>
  <c r="W19" i="7"/>
  <c r="X19" i="7" s="1"/>
  <c r="W39" i="7"/>
  <c r="X39" i="7" s="1"/>
  <c r="W107" i="7"/>
  <c r="X107" i="7" s="1"/>
  <c r="W16" i="7"/>
  <c r="X16" i="7" s="1"/>
  <c r="W32" i="7"/>
  <c r="X32" i="7" s="1"/>
  <c r="W48" i="7"/>
  <c r="X48" i="7" s="1"/>
  <c r="W64" i="7"/>
  <c r="X64" i="7" s="1"/>
  <c r="W80" i="7"/>
  <c r="X80" i="7" s="1"/>
  <c r="W96" i="7"/>
  <c r="X96" i="7" s="1"/>
  <c r="W112" i="7"/>
  <c r="X112" i="7" s="1"/>
  <c r="W8" i="7"/>
  <c r="X8" i="7" s="1"/>
  <c r="W25" i="7"/>
  <c r="X25" i="7" s="1"/>
  <c r="W41" i="7"/>
  <c r="X41" i="7" s="1"/>
  <c r="W57" i="7"/>
  <c r="X57" i="7" s="1"/>
  <c r="W73" i="7"/>
  <c r="X73" i="7" s="1"/>
  <c r="W89" i="7"/>
  <c r="X89" i="7" s="1"/>
  <c r="W105" i="7"/>
  <c r="X105" i="7" s="1"/>
  <c r="W121" i="7"/>
  <c r="X121" i="7" s="1"/>
  <c r="W14" i="7"/>
  <c r="X14" i="7" s="1"/>
  <c r="W30" i="7"/>
  <c r="X30" i="7" s="1"/>
  <c r="W46" i="7"/>
  <c r="X46" i="7" s="1"/>
  <c r="W62" i="7"/>
  <c r="X62" i="7" s="1"/>
  <c r="W78" i="7"/>
  <c r="X78" i="7" s="1"/>
  <c r="W94" i="7"/>
  <c r="X94" i="7" s="1"/>
  <c r="W110" i="7"/>
  <c r="X110" i="7" s="1"/>
  <c r="W6" i="7"/>
  <c r="X6" i="7" s="1"/>
  <c r="W51" i="7"/>
  <c r="X51" i="7" s="1"/>
  <c r="W115" i="7"/>
  <c r="X115" i="7" s="1"/>
  <c r="W71" i="7"/>
  <c r="X71" i="7" s="1"/>
  <c r="W11" i="7"/>
  <c r="X11" i="7" s="1"/>
  <c r="W75" i="7"/>
  <c r="X75" i="7" s="1"/>
  <c r="W15" i="7"/>
  <c r="X15" i="7" s="1"/>
  <c r="W79" i="7"/>
  <c r="X79" i="7" s="1"/>
  <c r="W56" i="7"/>
  <c r="X56" i="7" s="1"/>
  <c r="W17" i="7"/>
  <c r="X17" i="7" s="1"/>
  <c r="W97" i="7"/>
  <c r="X97" i="7" s="1"/>
  <c r="W22" i="7"/>
  <c r="X22" i="7" s="1"/>
  <c r="W54" i="7"/>
  <c r="X54" i="7" s="1"/>
  <c r="W102" i="7"/>
  <c r="X102" i="7" s="1"/>
  <c r="W103" i="7"/>
  <c r="X103" i="7" s="1"/>
  <c r="W47" i="7"/>
  <c r="X47" i="7" s="1"/>
  <c r="W20" i="7"/>
  <c r="X20" i="7" s="1"/>
  <c r="W36" i="7"/>
  <c r="X36" i="7" s="1"/>
  <c r="W52" i="7"/>
  <c r="X52" i="7" s="1"/>
  <c r="W68" i="7"/>
  <c r="X68" i="7" s="1"/>
  <c r="W84" i="7"/>
  <c r="X84" i="7" s="1"/>
  <c r="W100" i="7"/>
  <c r="X100" i="7" s="1"/>
  <c r="W116" i="7"/>
  <c r="X116" i="7" s="1"/>
  <c r="W13" i="7"/>
  <c r="X13" i="7" s="1"/>
  <c r="W29" i="7"/>
  <c r="X29" i="7" s="1"/>
  <c r="W45" i="7"/>
  <c r="X45" i="7" s="1"/>
  <c r="W61" i="7"/>
  <c r="X61" i="7" s="1"/>
  <c r="W77" i="7"/>
  <c r="X77" i="7" s="1"/>
  <c r="W93" i="7"/>
  <c r="X93" i="7" s="1"/>
  <c r="W109" i="7"/>
  <c r="X109" i="7" s="1"/>
  <c r="W5" i="7"/>
  <c r="X5" i="7" s="1"/>
  <c r="W18" i="7"/>
  <c r="X18" i="7" s="1"/>
  <c r="W34" i="7"/>
  <c r="X34" i="7" s="1"/>
  <c r="W50" i="7"/>
  <c r="X50" i="7" s="1"/>
  <c r="W66" i="7"/>
  <c r="X66" i="7" s="1"/>
  <c r="W82" i="7"/>
  <c r="X82" i="7" s="1"/>
  <c r="W98" i="7"/>
  <c r="X98" i="7" s="1"/>
  <c r="W114" i="7"/>
  <c r="X114" i="7" s="1"/>
  <c r="W4" i="7"/>
  <c r="X4" i="7" s="1"/>
  <c r="W67" i="7"/>
  <c r="X67" i="7" s="1"/>
  <c r="W23" i="7"/>
  <c r="X23" i="7" s="1"/>
  <c r="W87" i="7"/>
  <c r="X87" i="7" s="1"/>
  <c r="W27" i="7"/>
  <c r="X27" i="7" s="1"/>
  <c r="W91" i="7"/>
  <c r="X91" i="7" s="1"/>
  <c r="W31" i="7"/>
  <c r="X31" i="7" s="1"/>
  <c r="W95" i="7"/>
  <c r="X95" i="7" s="1"/>
  <c r="W24" i="7"/>
  <c r="X24" i="7" s="1"/>
  <c r="W88" i="7"/>
  <c r="X88" i="7" s="1"/>
  <c r="W120" i="7"/>
  <c r="X120" i="7" s="1"/>
  <c r="W49" i="7"/>
  <c r="X49" i="7" s="1"/>
  <c r="W81" i="7"/>
  <c r="X81" i="7" s="1"/>
  <c r="W113" i="7"/>
  <c r="X113" i="7" s="1"/>
  <c r="W38" i="7"/>
  <c r="X38" i="7" s="1"/>
  <c r="W86" i="7"/>
  <c r="X86" i="7" s="1"/>
  <c r="W118" i="7"/>
  <c r="X118" i="7" s="1"/>
  <c r="W83" i="7"/>
  <c r="X83" i="7" s="1"/>
  <c r="W43" i="7"/>
  <c r="X43" i="7" s="1"/>
  <c r="W111" i="7"/>
  <c r="X111" i="7" s="1"/>
  <c r="AA127" i="7" l="1"/>
  <c r="AB124" i="7"/>
  <c r="AB125" i="7" s="1"/>
  <c r="AC125" i="7" s="1"/>
  <c r="X124" i="7"/>
  <c r="X125" i="7" s="1"/>
  <c r="W127" i="7"/>
  <c r="AA129" i="7" l="1"/>
  <c r="AA128" i="7"/>
  <c r="W128" i="7"/>
  <c r="Y125" i="7"/>
  <c r="W129" i="7" s="1"/>
</calcChain>
</file>

<file path=xl/sharedStrings.xml><?xml version="1.0" encoding="utf-8"?>
<sst xmlns="http://schemas.openxmlformats.org/spreadsheetml/2006/main" count="575" uniqueCount="80">
  <si>
    <t>BBX US Equity</t>
  </si>
  <si>
    <t>Date</t>
  </si>
  <si>
    <t>PX_LAST</t>
  </si>
  <si>
    <t>DAY_TO_DAY_TOT_RETURN_GROSS_DVDS</t>
  </si>
  <si>
    <t>DAY_TO_DAY_TOT_RETURN_NET_DVDS</t>
  </si>
  <si>
    <t>COUNTRY_RISK_RFR</t>
  </si>
  <si>
    <t>COUNTRY_RISK_MARKET_RETURN</t>
  </si>
  <si>
    <t>COUNTRY_RISK_PREMIUM</t>
  </si>
  <si>
    <t>CUR_MKT_CAP</t>
  </si>
  <si>
    <t>TOTAL_EQUITY</t>
  </si>
  <si>
    <t>EQY_SH_OUT</t>
  </si>
  <si>
    <t>VOLATILITY_10D</t>
  </si>
  <si>
    <t>VOLATILITY_30D</t>
  </si>
  <si>
    <t>Security</t>
  </si>
  <si>
    <t>Ticker</t>
  </si>
  <si>
    <t>Date of Short Squeeze</t>
  </si>
  <si>
    <t>T(-1)</t>
  </si>
  <si>
    <t>T(0)</t>
  </si>
  <si>
    <t>T(1)</t>
  </si>
  <si>
    <t>T(2)</t>
  </si>
  <si>
    <t>Returns</t>
  </si>
  <si>
    <t>Mean Adjusted Return (Estimation Period)</t>
  </si>
  <si>
    <t>Abnormal returns T0-T1</t>
  </si>
  <si>
    <t>T0-T1</t>
  </si>
  <si>
    <t>T0-T2</t>
  </si>
  <si>
    <t>Abnormal returns T0-T2</t>
  </si>
  <si>
    <t>Cumulative Abnormal Return</t>
  </si>
  <si>
    <t>Buy-And-Hold Abnormal Return</t>
  </si>
  <si>
    <t>1+Expected return</t>
  </si>
  <si>
    <t>1+ return</t>
  </si>
  <si>
    <t>return</t>
  </si>
  <si>
    <t>price</t>
  </si>
  <si>
    <t>Average Abnormal Return (CAAR)</t>
  </si>
  <si>
    <t>Average Abnormal Return (BHAR)</t>
  </si>
  <si>
    <t>BankAtlantic</t>
  </si>
  <si>
    <t>Market Adjusted Return</t>
  </si>
  <si>
    <t>Market Expected Return Yearly</t>
  </si>
  <si>
    <t>1+ market adj return</t>
  </si>
  <si>
    <t>BETA_RAW_OVERRIDABLE</t>
  </si>
  <si>
    <t>CAPM Expected Return Yearly</t>
  </si>
  <si>
    <t xml:space="preserve"> Squared Difference from average CAR</t>
  </si>
  <si>
    <t>Variance CAR</t>
  </si>
  <si>
    <t>Standard deviation CAR</t>
  </si>
  <si>
    <t>Variance BHAR</t>
  </si>
  <si>
    <t>Standard deviation BHAR</t>
  </si>
  <si>
    <t xml:space="preserve"> Squared Difference from average BHAR</t>
  </si>
  <si>
    <t>Abnormal Returns</t>
  </si>
  <si>
    <t>Squared Difference from the mean</t>
  </si>
  <si>
    <t>Variance Estimation Window</t>
  </si>
  <si>
    <t>Standard Dev Estimation Window</t>
  </si>
  <si>
    <t>CAR 1</t>
  </si>
  <si>
    <t>CAR 2</t>
  </si>
  <si>
    <t>Scar 1</t>
  </si>
  <si>
    <t>Scar 2</t>
  </si>
  <si>
    <t>SCAR 1</t>
  </si>
  <si>
    <t>SCAR 2</t>
  </si>
  <si>
    <t>GSAR 1</t>
  </si>
  <si>
    <t>Rank(GSAR1)</t>
  </si>
  <si>
    <t>GSAR 2</t>
  </si>
  <si>
    <t>Rank(GSAR2)</t>
  </si>
  <si>
    <t>Demeaned stand. Abnormal ranks 1</t>
  </si>
  <si>
    <t>Demeaned stand. Abnormal ranks 2</t>
  </si>
  <si>
    <t>U(t)</t>
  </si>
  <si>
    <t>SCAR* 1 &amp; SCAR*2</t>
  </si>
  <si>
    <t>SARit (t-test)</t>
  </si>
  <si>
    <t>AR^2</t>
  </si>
  <si>
    <t>AR</t>
  </si>
  <si>
    <t>Nt</t>
  </si>
  <si>
    <t>step 1 S (average U)</t>
  </si>
  <si>
    <t>Step 2 S (average U)</t>
  </si>
  <si>
    <t>stdev (average U)</t>
  </si>
  <si>
    <t>Function of average U()t for Nt</t>
  </si>
  <si>
    <t>Average U(t) at t=0</t>
  </si>
  <si>
    <t>Sum of (nt/n*U(t))</t>
  </si>
  <si>
    <t>Stdev average U</t>
  </si>
  <si>
    <t>Chesapeake</t>
  </si>
  <si>
    <t>CHK US Equity</t>
  </si>
  <si>
    <t>Mean Adjusted Return (Estimation Period 120 days)</t>
  </si>
  <si>
    <t>SARit</t>
  </si>
  <si>
    <t>CAPM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</si>
</sst>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d/mm/yyyy"/>
    <numFmt numFmtId="165" formatCode="0.0000000"/>
    <numFmt numFmtId="166" formatCode="0.00000000"/>
    <numFmt numFmtId="167" formatCode="0.00000"/>
    <numFmt numFmtId="168" formatCode="0.000000000000000000"/>
    <numFmt numFmtId="169" formatCode="0.000000"/>
    <numFmt numFmtId="170" formatCode="0.000000000"/>
    <numFmt numFmtId="171" formatCode="0.000E+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2" borderId="0" xfId="0" applyFill="1"/>
    <xf numFmtId="0" fontId="2" fillId="2" borderId="0" xfId="0" applyFont="1" applyFill="1"/>
    <xf numFmtId="14" fontId="2" fillId="2" borderId="0" xfId="0" applyNumberFormat="1" applyFont="1" applyFill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5" xfId="0" applyNumberFormat="1" applyBorder="1"/>
    <xf numFmtId="0" fontId="0" fillId="0" borderId="0" xfId="0" applyBorder="1"/>
    <xf numFmtId="0" fontId="0" fillId="0" borderId="6" xfId="0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/>
    <xf numFmtId="0" fontId="1" fillId="0" borderId="0" xfId="0" applyFont="1" applyBorder="1"/>
    <xf numFmtId="0" fontId="0" fillId="0" borderId="3" xfId="0" applyFill="1" applyBorder="1"/>
    <xf numFmtId="0" fontId="0" fillId="0" borderId="4" xfId="0" applyFill="1" applyBorder="1"/>
    <xf numFmtId="0" fontId="0" fillId="0" borderId="7" xfId="0" applyBorder="1"/>
    <xf numFmtId="0" fontId="0" fillId="0" borderId="5" xfId="0" applyBorder="1"/>
    <xf numFmtId="165" fontId="0" fillId="0" borderId="4" xfId="0" applyNumberFormat="1" applyBorder="1"/>
    <xf numFmtId="14" fontId="0" fillId="0" borderId="0" xfId="0" applyNumberFormat="1" applyBorder="1"/>
    <xf numFmtId="14" fontId="0" fillId="0" borderId="10" xfId="0" applyNumberFormat="1" applyBorder="1"/>
    <xf numFmtId="0" fontId="0" fillId="0" borderId="10" xfId="0" applyBorder="1"/>
    <xf numFmtId="0" fontId="0" fillId="0" borderId="12" xfId="0" applyBorder="1"/>
    <xf numFmtId="14" fontId="0" fillId="0" borderId="11" xfId="0" applyNumberFormat="1" applyBorder="1"/>
    <xf numFmtId="166" fontId="0" fillId="0" borderId="12" xfId="0" applyNumberFormat="1" applyBorder="1"/>
    <xf numFmtId="0" fontId="0" fillId="0" borderId="13" xfId="0" applyBorder="1"/>
    <xf numFmtId="167" fontId="0" fillId="0" borderId="0" xfId="0" applyNumberFormat="1"/>
    <xf numFmtId="167" fontId="0" fillId="0" borderId="0" xfId="0" applyNumberFormat="1" applyBorder="1"/>
    <xf numFmtId="168" fontId="0" fillId="0" borderId="0" xfId="0" applyNumberFormat="1" applyBorder="1"/>
    <xf numFmtId="0" fontId="1" fillId="0" borderId="10" xfId="0" applyFont="1" applyBorder="1"/>
    <xf numFmtId="167" fontId="0" fillId="0" borderId="10" xfId="0" applyNumberFormat="1" applyBorder="1"/>
    <xf numFmtId="168" fontId="0" fillId="0" borderId="10" xfId="0" applyNumberFormat="1" applyBorder="1"/>
    <xf numFmtId="169" fontId="0" fillId="0" borderId="0" xfId="0" applyNumberFormat="1"/>
    <xf numFmtId="169" fontId="0" fillId="0" borderId="0" xfId="0" applyNumberFormat="1" applyBorder="1"/>
    <xf numFmtId="169" fontId="0" fillId="0" borderId="10" xfId="0" applyNumberFormat="1" applyBorder="1"/>
    <xf numFmtId="170" fontId="0" fillId="0" borderId="0" xfId="0" applyNumberFormat="1" applyBorder="1"/>
    <xf numFmtId="171" fontId="0" fillId="0" borderId="0" xfId="0" applyNumberFormat="1" applyFill="1" applyBorder="1"/>
    <xf numFmtId="170" fontId="0" fillId="0" borderId="12" xfId="0" applyNumberFormat="1" applyBorder="1"/>
    <xf numFmtId="170" fontId="0" fillId="0" borderId="0" xfId="0" applyNumberFormat="1" applyFill="1" applyBorder="1"/>
    <xf numFmtId="17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c8f7edc25d94b47/Thesis/Excel/Finals/Parametric%20Analysis%20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ean Adj Return"/>
      <sheetName val="Market Adj Return"/>
      <sheetName val="CAPM Adj Return"/>
      <sheetName val="SAR"/>
      <sheetName val="SCAR"/>
      <sheetName val="Cross-Section"/>
      <sheetName val="tGRANK"/>
      <sheetName val="SCAR() 1"/>
      <sheetName val="SCAR() 2"/>
      <sheetName val="CAAR BHAR"/>
    </sheetNames>
    <sheetDataSet>
      <sheetData sheetId="0"/>
      <sheetData sheetId="1">
        <row r="19">
          <cell r="C19">
            <v>2.0082401336339766</v>
          </cell>
          <cell r="D19">
            <v>0.47048374028776546</v>
          </cell>
        </row>
        <row r="20">
          <cell r="C20">
            <v>3.2852548453878989</v>
          </cell>
          <cell r="D20">
            <v>1.4432160879291358</v>
          </cell>
        </row>
      </sheetData>
      <sheetData sheetId="2">
        <row r="19">
          <cell r="C19">
            <v>1.9682884207630684</v>
          </cell>
          <cell r="D19">
            <v>0.44217097760417412</v>
          </cell>
        </row>
        <row r="20">
          <cell r="C20">
            <v>2.7738205449788764</v>
          </cell>
          <cell r="D20">
            <v>1.0079439728002255</v>
          </cell>
        </row>
      </sheetData>
      <sheetData sheetId="3">
        <row r="19">
          <cell r="C19">
            <v>1.9670262148883226</v>
          </cell>
          <cell r="D19">
            <v>0.44037765823654357</v>
          </cell>
        </row>
        <row r="20">
          <cell r="C20">
            <v>2.7812550845230941</v>
          </cell>
          <cell r="D20">
            <v>0.97505927700683392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B22" sqref="B22"/>
    </sheetView>
  </sheetViews>
  <sheetFormatPr defaultRowHeight="15" x14ac:dyDescent="0.25"/>
  <cols>
    <col min="2" max="2" width="36.7109375" bestFit="1" customWidth="1"/>
    <col min="3" max="3" width="20.7109375" bestFit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6.25" x14ac:dyDescent="0.4">
      <c r="A4" s="3"/>
      <c r="B4" s="4" t="s">
        <v>13</v>
      </c>
      <c r="C4" s="4" t="s">
        <v>34</v>
      </c>
      <c r="D4" s="4"/>
      <c r="E4" s="4"/>
      <c r="F4" s="4"/>
      <c r="G4" s="4"/>
      <c r="H4" s="4"/>
      <c r="I4" s="4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x14ac:dyDescent="0.4">
      <c r="A5" s="3"/>
      <c r="B5" s="4" t="s">
        <v>14</v>
      </c>
      <c r="C5" s="4"/>
      <c r="D5" s="4"/>
      <c r="E5" s="4"/>
      <c r="F5" s="4"/>
      <c r="G5" s="4"/>
      <c r="H5" s="4"/>
      <c r="I5" s="4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6.25" x14ac:dyDescent="0.4">
      <c r="A6" s="3"/>
      <c r="B6" s="4" t="s">
        <v>15</v>
      </c>
      <c r="C6" s="5">
        <v>40848</v>
      </c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4">
      <c r="A7" s="3"/>
      <c r="B7" s="4" t="s">
        <v>16</v>
      </c>
      <c r="C7" s="5">
        <v>40673</v>
      </c>
      <c r="D7" s="4"/>
      <c r="E7" s="4"/>
      <c r="F7" s="4"/>
      <c r="G7" s="4"/>
      <c r="H7" s="4"/>
      <c r="I7" s="4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6.25" x14ac:dyDescent="0.4">
      <c r="A8" s="3"/>
      <c r="B8" s="4" t="s">
        <v>17</v>
      </c>
      <c r="C8" s="5">
        <v>40847</v>
      </c>
      <c r="D8" s="4"/>
      <c r="E8" s="4"/>
      <c r="F8" s="4"/>
      <c r="G8" s="4"/>
      <c r="H8" s="4"/>
      <c r="I8" s="4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6.25" x14ac:dyDescent="0.4">
      <c r="A9" s="3"/>
      <c r="B9" s="4" t="s">
        <v>18</v>
      </c>
      <c r="C9" s="5">
        <v>40855</v>
      </c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6.25" x14ac:dyDescent="0.4">
      <c r="A10" s="3"/>
      <c r="B10" s="4" t="s">
        <v>19</v>
      </c>
      <c r="C10" s="5">
        <v>41023</v>
      </c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26.25" x14ac:dyDescent="0.4">
      <c r="A11" s="3"/>
      <c r="B11" s="4"/>
      <c r="C11" s="4"/>
      <c r="D11" s="4"/>
      <c r="E11" s="4"/>
      <c r="F11" s="4"/>
      <c r="G11" s="4"/>
      <c r="H11" s="4"/>
      <c r="I11" s="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26.25" x14ac:dyDescent="0.4">
      <c r="A12" s="3"/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26.25" x14ac:dyDescent="0.4">
      <c r="A13" s="3"/>
      <c r="B13" s="4"/>
      <c r="C13" s="4"/>
      <c r="D13" s="4"/>
      <c r="E13" s="4"/>
      <c r="F13" s="4"/>
      <c r="G13" s="4"/>
      <c r="H13" s="4"/>
      <c r="I13" s="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26.25" x14ac:dyDescent="0.4">
      <c r="A14" s="3"/>
      <c r="B14" s="4"/>
      <c r="C14" s="4"/>
      <c r="D14" s="4"/>
      <c r="E14" s="4"/>
      <c r="F14" s="4"/>
      <c r="G14" s="4"/>
      <c r="H14" s="4"/>
      <c r="I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26.25" x14ac:dyDescent="0.4">
      <c r="A15" s="3"/>
      <c r="B15" s="4"/>
      <c r="C15" s="4"/>
      <c r="D15" s="4"/>
      <c r="E15" s="4"/>
      <c r="F15" s="4"/>
      <c r="G15" s="4"/>
      <c r="H15" s="4"/>
      <c r="I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26.25" x14ac:dyDescent="0.4">
      <c r="A16" s="3"/>
      <c r="B16" s="4"/>
      <c r="C16" s="4"/>
      <c r="D16" s="4"/>
      <c r="E16" s="4"/>
      <c r="F16" s="4"/>
      <c r="G16" s="4"/>
      <c r="H16" s="4"/>
      <c r="I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opLeftCell="A3" workbookViewId="0">
      <selection activeCell="C11" sqref="C11"/>
    </sheetView>
  </sheetViews>
  <sheetFormatPr defaultRowHeight="15" x14ac:dyDescent="0.25"/>
  <cols>
    <col min="2" max="2" width="36.7109375" customWidth="1"/>
    <col min="3" max="3" width="20.7109375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6.25" x14ac:dyDescent="0.4">
      <c r="A4" s="3"/>
      <c r="B4" s="4" t="s">
        <v>13</v>
      </c>
      <c r="C4" s="4" t="s">
        <v>75</v>
      </c>
      <c r="D4" s="4"/>
      <c r="E4" s="4"/>
      <c r="F4" s="4"/>
      <c r="G4" s="4"/>
      <c r="H4" s="4"/>
      <c r="I4" s="4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x14ac:dyDescent="0.4">
      <c r="A5" s="3"/>
      <c r="B5" s="4" t="s">
        <v>14</v>
      </c>
      <c r="C5" s="4"/>
      <c r="D5" s="4"/>
      <c r="E5" s="4"/>
      <c r="F5" s="4"/>
      <c r="G5" s="4"/>
      <c r="H5" s="4"/>
      <c r="I5" s="4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6.25" x14ac:dyDescent="0.4">
      <c r="A6" s="3"/>
      <c r="B6" s="4" t="s">
        <v>15</v>
      </c>
      <c r="C6" s="5">
        <v>42436</v>
      </c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4">
      <c r="A7" s="3"/>
      <c r="B7" s="4" t="s">
        <v>16</v>
      </c>
      <c r="C7" s="5">
        <v>42257</v>
      </c>
      <c r="D7" s="4"/>
      <c r="E7" s="4"/>
      <c r="F7" s="4"/>
      <c r="G7" s="4"/>
      <c r="H7" s="4"/>
      <c r="I7" s="4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6.25" x14ac:dyDescent="0.4">
      <c r="A8" s="3"/>
      <c r="B8" s="4" t="s">
        <v>17</v>
      </c>
      <c r="C8" s="5">
        <v>42433</v>
      </c>
      <c r="D8" s="4"/>
      <c r="E8" s="4"/>
      <c r="F8" s="4"/>
      <c r="G8" s="4"/>
      <c r="H8" s="4"/>
      <c r="I8" s="4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6.25" x14ac:dyDescent="0.4">
      <c r="A9" s="3"/>
      <c r="B9" s="4" t="s">
        <v>18</v>
      </c>
      <c r="C9" s="5">
        <v>42440</v>
      </c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6.25" x14ac:dyDescent="0.4">
      <c r="A10" s="3"/>
      <c r="B10" s="4" t="s">
        <v>19</v>
      </c>
      <c r="C10" s="5">
        <v>42600</v>
      </c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26.25" x14ac:dyDescent="0.4">
      <c r="A11" s="3"/>
      <c r="B11" s="4"/>
      <c r="C11" s="4"/>
      <c r="D11" s="4"/>
      <c r="E11" s="4"/>
      <c r="F11" s="4"/>
      <c r="G11" s="4"/>
      <c r="H11" s="4"/>
      <c r="I11" s="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26.25" x14ac:dyDescent="0.4">
      <c r="A12" s="3"/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26.25" x14ac:dyDescent="0.4">
      <c r="A13" s="3"/>
      <c r="B13" s="4"/>
      <c r="C13" s="4"/>
      <c r="D13" s="4"/>
      <c r="E13" s="4"/>
      <c r="F13" s="4"/>
      <c r="G13" s="4"/>
      <c r="H13" s="4"/>
      <c r="I13" s="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26.25" x14ac:dyDescent="0.4">
      <c r="A14" s="3"/>
      <c r="B14" s="4"/>
      <c r="C14" s="4"/>
      <c r="D14" s="4"/>
      <c r="E14" s="4"/>
      <c r="F14" s="4"/>
      <c r="G14" s="4"/>
      <c r="H14" s="4"/>
      <c r="I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26.25" x14ac:dyDescent="0.4">
      <c r="A15" s="3"/>
      <c r="B15" s="4"/>
      <c r="C15" s="4"/>
      <c r="D15" s="4"/>
      <c r="E15" s="4"/>
      <c r="F15" s="4"/>
      <c r="G15" s="4"/>
      <c r="H15" s="4"/>
      <c r="I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26.25" x14ac:dyDescent="0.4">
      <c r="A16" s="3"/>
      <c r="B16" s="4"/>
      <c r="C16" s="4"/>
      <c r="D16" s="4"/>
      <c r="E16" s="4"/>
      <c r="F16" s="4"/>
      <c r="G16" s="4"/>
      <c r="H16" s="4"/>
      <c r="I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"/>
  <sheetViews>
    <sheetView workbookViewId="0">
      <selection activeCell="C11" sqref="C11"/>
    </sheetView>
  </sheetViews>
  <sheetFormatPr defaultColWidth="11.42578125" defaultRowHeight="15" x14ac:dyDescent="0.25"/>
  <sheetData>
    <row r="1" spans="1:13" x14ac:dyDescent="0.25">
      <c r="A1" t="s">
        <v>76</v>
      </c>
    </row>
    <row r="2" spans="1:13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38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s="2">
        <v>42257</v>
      </c>
      <c r="B3">
        <v>7.59</v>
      </c>
      <c r="C3">
        <v>-0.5242</v>
      </c>
      <c r="D3">
        <v>-0.5242</v>
      </c>
      <c r="E3">
        <v>2.222</v>
      </c>
      <c r="F3">
        <v>9.7805999999999997</v>
      </c>
      <c r="G3">
        <v>7.5586000000000002</v>
      </c>
      <c r="H3">
        <v>1.2749999999999999</v>
      </c>
      <c r="I3">
        <v>5050.1319000000003</v>
      </c>
      <c r="J3">
        <v>10243</v>
      </c>
      <c r="K3">
        <v>665.36699999999996</v>
      </c>
      <c r="L3">
        <v>57.465000000000003</v>
      </c>
      <c r="M3">
        <v>93.037000000000006</v>
      </c>
    </row>
    <row r="4" spans="1:13" x14ac:dyDescent="0.25">
      <c r="A4" s="2">
        <v>42258</v>
      </c>
      <c r="B4">
        <v>7.57</v>
      </c>
      <c r="C4">
        <v>-0.26350000000000001</v>
      </c>
      <c r="D4">
        <v>-0.26350000000000001</v>
      </c>
      <c r="E4">
        <v>2.1882999999999999</v>
      </c>
      <c r="F4">
        <v>9.6817999999999991</v>
      </c>
      <c r="G4">
        <v>7.4934000000000003</v>
      </c>
      <c r="H4">
        <v>1.2742</v>
      </c>
      <c r="I4">
        <v>5036.8244999999997</v>
      </c>
      <c r="J4">
        <v>10243</v>
      </c>
      <c r="K4">
        <v>665.36699999999996</v>
      </c>
      <c r="L4">
        <v>51.441000000000003</v>
      </c>
      <c r="M4">
        <v>92.590999999999994</v>
      </c>
    </row>
    <row r="5" spans="1:13" x14ac:dyDescent="0.25">
      <c r="A5" s="2">
        <v>42261</v>
      </c>
      <c r="B5">
        <v>7.92</v>
      </c>
      <c r="C5">
        <v>4.6234999999999999</v>
      </c>
      <c r="D5">
        <v>4.6234999999999999</v>
      </c>
      <c r="E5">
        <v>2.1831</v>
      </c>
      <c r="F5">
        <v>9.7218999999999998</v>
      </c>
      <c r="G5">
        <v>7.5388999999999999</v>
      </c>
      <c r="H5">
        <v>1.2686999999999999</v>
      </c>
      <c r="I5">
        <v>5269.7028</v>
      </c>
      <c r="J5">
        <v>10243</v>
      </c>
      <c r="K5">
        <v>665.36699999999996</v>
      </c>
      <c r="L5">
        <v>48.279000000000003</v>
      </c>
      <c r="M5">
        <v>92.064999999999998</v>
      </c>
    </row>
    <row r="6" spans="1:13" x14ac:dyDescent="0.25">
      <c r="A6" s="2">
        <v>42262</v>
      </c>
      <c r="B6">
        <v>7.89</v>
      </c>
      <c r="C6">
        <v>-0.37880000000000003</v>
      </c>
      <c r="D6">
        <v>-0.37880000000000003</v>
      </c>
      <c r="E6">
        <v>2.2867000000000002</v>
      </c>
      <c r="F6">
        <v>9.6042000000000005</v>
      </c>
      <c r="G6">
        <v>7.3174000000000001</v>
      </c>
      <c r="H6">
        <v>1.2619</v>
      </c>
      <c r="I6">
        <v>5249.7417999999998</v>
      </c>
      <c r="J6">
        <v>10243</v>
      </c>
      <c r="K6">
        <v>665.36699999999996</v>
      </c>
      <c r="L6">
        <v>44.317999999999998</v>
      </c>
      <c r="M6">
        <v>91.909000000000006</v>
      </c>
    </row>
    <row r="7" spans="1:13" x14ac:dyDescent="0.25">
      <c r="A7" s="2">
        <v>42263</v>
      </c>
      <c r="B7">
        <v>9</v>
      </c>
      <c r="C7">
        <v>14.0684</v>
      </c>
      <c r="D7">
        <v>14.0684</v>
      </c>
      <c r="E7">
        <v>2.294</v>
      </c>
      <c r="F7">
        <v>9.5228999999999999</v>
      </c>
      <c r="G7">
        <v>7.2289000000000003</v>
      </c>
      <c r="H7">
        <v>1.2953999999999999</v>
      </c>
      <c r="I7">
        <v>5988.2986000000001</v>
      </c>
      <c r="J7">
        <v>10243</v>
      </c>
      <c r="K7">
        <v>665.36699999999996</v>
      </c>
      <c r="L7">
        <v>77.62</v>
      </c>
      <c r="M7">
        <v>91.159000000000006</v>
      </c>
    </row>
    <row r="8" spans="1:13" x14ac:dyDescent="0.25">
      <c r="A8" s="2">
        <v>42264</v>
      </c>
      <c r="B8">
        <v>8.61</v>
      </c>
      <c r="C8">
        <v>-4.3333000000000004</v>
      </c>
      <c r="D8">
        <v>-4.3333000000000004</v>
      </c>
      <c r="E8">
        <v>2.1903000000000001</v>
      </c>
      <c r="F8">
        <v>9.5274999999999999</v>
      </c>
      <c r="G8">
        <v>7.3372000000000002</v>
      </c>
      <c r="H8">
        <v>1.2964</v>
      </c>
      <c r="I8">
        <v>5728.8056999999999</v>
      </c>
      <c r="J8">
        <v>10243</v>
      </c>
      <c r="K8">
        <v>665.36699999999996</v>
      </c>
      <c r="L8">
        <v>85.4</v>
      </c>
      <c r="M8">
        <v>80.706999999999994</v>
      </c>
    </row>
    <row r="9" spans="1:13" x14ac:dyDescent="0.25">
      <c r="A9" s="2">
        <v>42265</v>
      </c>
      <c r="B9">
        <v>8.9600000000000009</v>
      </c>
      <c r="C9">
        <v>4.0650000000000004</v>
      </c>
      <c r="D9">
        <v>4.0650000000000004</v>
      </c>
      <c r="E9">
        <v>2.1335999999999999</v>
      </c>
      <c r="F9">
        <v>9.5728000000000009</v>
      </c>
      <c r="G9">
        <v>7.4391999999999996</v>
      </c>
      <c r="H9">
        <v>1.2676000000000001</v>
      </c>
      <c r="I9">
        <v>5961.6840000000002</v>
      </c>
      <c r="J9">
        <v>10243</v>
      </c>
      <c r="K9">
        <v>665.36699999999996</v>
      </c>
      <c r="L9">
        <v>82.632999999999996</v>
      </c>
      <c r="M9">
        <v>81.415000000000006</v>
      </c>
    </row>
    <row r="10" spans="1:13" x14ac:dyDescent="0.25">
      <c r="A10" s="2">
        <v>42268</v>
      </c>
      <c r="B10">
        <v>8.58</v>
      </c>
      <c r="C10">
        <v>-4.2411000000000003</v>
      </c>
      <c r="D10">
        <v>-4.2411000000000003</v>
      </c>
      <c r="E10">
        <v>2.2012</v>
      </c>
      <c r="F10">
        <v>9.5913000000000004</v>
      </c>
      <c r="G10">
        <v>7.3901000000000003</v>
      </c>
      <c r="H10">
        <v>1.2608999999999999</v>
      </c>
      <c r="I10">
        <v>5708.8446999999996</v>
      </c>
      <c r="J10">
        <v>10243</v>
      </c>
      <c r="K10">
        <v>665.36699999999996</v>
      </c>
      <c r="L10">
        <v>87.35</v>
      </c>
      <c r="M10">
        <v>81.828999999999994</v>
      </c>
    </row>
    <row r="11" spans="1:13" x14ac:dyDescent="0.25">
      <c r="A11" s="2">
        <v>42269</v>
      </c>
      <c r="B11">
        <v>8</v>
      </c>
      <c r="C11">
        <v>-6.7599</v>
      </c>
      <c r="D11">
        <v>-6.7599</v>
      </c>
      <c r="E11">
        <v>2.1337000000000002</v>
      </c>
      <c r="F11">
        <v>9.6486999999999998</v>
      </c>
      <c r="G11">
        <v>7.5151000000000003</v>
      </c>
      <c r="H11">
        <v>1.2799</v>
      </c>
      <c r="I11">
        <v>5322.9321</v>
      </c>
      <c r="J11">
        <v>10243</v>
      </c>
      <c r="K11">
        <v>665.36699999999996</v>
      </c>
      <c r="L11">
        <v>97.909000000000006</v>
      </c>
      <c r="M11">
        <v>83.173000000000002</v>
      </c>
    </row>
    <row r="12" spans="1:13" x14ac:dyDescent="0.25">
      <c r="A12" s="2">
        <v>42270</v>
      </c>
      <c r="B12">
        <v>7.58</v>
      </c>
      <c r="C12">
        <v>-5.25</v>
      </c>
      <c r="D12">
        <v>-5.25</v>
      </c>
      <c r="E12">
        <v>2.1497000000000002</v>
      </c>
      <c r="F12">
        <v>9.6641999999999992</v>
      </c>
      <c r="G12">
        <v>7.5145999999999997</v>
      </c>
      <c r="H12">
        <v>1.2833000000000001</v>
      </c>
      <c r="I12">
        <v>5043.4781999999996</v>
      </c>
      <c r="J12">
        <v>10243</v>
      </c>
      <c r="K12">
        <v>665.36699999999996</v>
      </c>
      <c r="L12">
        <v>102.97199999999999</v>
      </c>
      <c r="M12">
        <v>84.433000000000007</v>
      </c>
    </row>
    <row r="13" spans="1:13" x14ac:dyDescent="0.25">
      <c r="A13" s="2">
        <v>42271</v>
      </c>
      <c r="B13">
        <v>7.76</v>
      </c>
      <c r="C13">
        <v>2.3746999999999998</v>
      </c>
      <c r="D13">
        <v>2.3746999999999998</v>
      </c>
      <c r="E13">
        <v>2.1265999999999998</v>
      </c>
      <c r="F13">
        <v>9.6738</v>
      </c>
      <c r="G13">
        <v>7.5471000000000004</v>
      </c>
      <c r="H13">
        <v>1.2805</v>
      </c>
      <c r="I13">
        <v>5163.2442000000001</v>
      </c>
      <c r="J13">
        <v>10243</v>
      </c>
      <c r="K13">
        <v>665.36699999999996</v>
      </c>
      <c r="L13">
        <v>103.72</v>
      </c>
      <c r="M13">
        <v>82.275000000000006</v>
      </c>
    </row>
    <row r="14" spans="1:13" x14ac:dyDescent="0.25">
      <c r="A14" s="2">
        <v>42272</v>
      </c>
      <c r="B14">
        <v>7.39</v>
      </c>
      <c r="C14">
        <v>-4.7679999999999998</v>
      </c>
      <c r="D14">
        <v>-4.7679999999999998</v>
      </c>
      <c r="E14">
        <v>2.1623000000000001</v>
      </c>
      <c r="F14">
        <v>9.6707999999999998</v>
      </c>
      <c r="G14">
        <v>7.5086000000000004</v>
      </c>
      <c r="H14">
        <v>1.2824</v>
      </c>
      <c r="I14">
        <v>4917.0586000000003</v>
      </c>
      <c r="J14">
        <v>10243</v>
      </c>
      <c r="K14">
        <v>665.36699999999996</v>
      </c>
      <c r="L14">
        <v>103.53100000000001</v>
      </c>
      <c r="M14">
        <v>83.629000000000005</v>
      </c>
    </row>
    <row r="15" spans="1:13" x14ac:dyDescent="0.25">
      <c r="A15" s="2">
        <v>42275</v>
      </c>
      <c r="B15">
        <v>6.71</v>
      </c>
      <c r="C15">
        <v>-9.2015999999999991</v>
      </c>
      <c r="D15">
        <v>-9.2015999999999991</v>
      </c>
      <c r="E15">
        <v>2.0949</v>
      </c>
      <c r="F15">
        <v>9.7843</v>
      </c>
      <c r="G15">
        <v>7.6894</v>
      </c>
      <c r="H15">
        <v>1.3262</v>
      </c>
      <c r="I15">
        <v>4464.6093000000001</v>
      </c>
      <c r="J15">
        <v>10243</v>
      </c>
      <c r="K15">
        <v>665.36699999999996</v>
      </c>
      <c r="L15">
        <v>113.876</v>
      </c>
      <c r="M15">
        <v>88.331999999999994</v>
      </c>
    </row>
    <row r="16" spans="1:13" x14ac:dyDescent="0.25">
      <c r="A16" s="2">
        <v>42276</v>
      </c>
      <c r="B16">
        <v>6.79</v>
      </c>
      <c r="C16">
        <v>1.1922999999999999</v>
      </c>
      <c r="D16">
        <v>1.1922999999999999</v>
      </c>
      <c r="E16">
        <v>2.0508000000000002</v>
      </c>
      <c r="F16">
        <v>9.7726000000000006</v>
      </c>
      <c r="G16">
        <v>7.7218</v>
      </c>
      <c r="H16">
        <v>1.3265</v>
      </c>
      <c r="I16">
        <v>4517.8386</v>
      </c>
      <c r="J16">
        <v>10243</v>
      </c>
      <c r="K16">
        <v>665.36699999999996</v>
      </c>
      <c r="L16">
        <v>73.912999999999997</v>
      </c>
      <c r="M16">
        <v>88.022999999999996</v>
      </c>
    </row>
    <row r="17" spans="1:13" x14ac:dyDescent="0.25">
      <c r="A17" s="2">
        <v>42277</v>
      </c>
      <c r="B17">
        <v>7.33</v>
      </c>
      <c r="C17">
        <v>7.9528999999999996</v>
      </c>
      <c r="D17">
        <v>7.9528999999999996</v>
      </c>
      <c r="E17">
        <v>2.0367999999999999</v>
      </c>
      <c r="F17">
        <v>9.6963000000000008</v>
      </c>
      <c r="G17">
        <v>7.6594999999999995</v>
      </c>
      <c r="H17">
        <v>1.3578000000000001</v>
      </c>
      <c r="I17">
        <v>4877.1365999999998</v>
      </c>
      <c r="J17">
        <v>4546</v>
      </c>
      <c r="K17">
        <v>665.36699999999996</v>
      </c>
      <c r="L17">
        <v>93.06</v>
      </c>
      <c r="M17">
        <v>89.784999999999997</v>
      </c>
    </row>
    <row r="18" spans="1:13" x14ac:dyDescent="0.25">
      <c r="A18" s="2">
        <v>42278</v>
      </c>
      <c r="B18">
        <v>7.21</v>
      </c>
      <c r="C18">
        <v>-1.6371</v>
      </c>
      <c r="D18">
        <v>-1.6371</v>
      </c>
      <c r="E18">
        <v>2.0367999999999999</v>
      </c>
      <c r="F18">
        <v>9.6281999999999996</v>
      </c>
      <c r="G18">
        <v>7.5914000000000001</v>
      </c>
      <c r="H18">
        <v>1.3557000000000001</v>
      </c>
      <c r="I18">
        <v>4797.2925999999998</v>
      </c>
      <c r="J18">
        <v>4546</v>
      </c>
      <c r="K18">
        <v>665.36699999999996</v>
      </c>
      <c r="L18">
        <v>86.388000000000005</v>
      </c>
      <c r="M18">
        <v>89.569000000000003</v>
      </c>
    </row>
    <row r="19" spans="1:13" x14ac:dyDescent="0.25">
      <c r="A19" s="2">
        <v>42279</v>
      </c>
      <c r="B19">
        <v>7.89</v>
      </c>
      <c r="C19">
        <v>9.4313000000000002</v>
      </c>
      <c r="D19">
        <v>9.4313000000000002</v>
      </c>
      <c r="E19">
        <v>1.9929000000000001</v>
      </c>
      <c r="F19">
        <v>9.5782000000000007</v>
      </c>
      <c r="G19">
        <v>7.5853000000000002</v>
      </c>
      <c r="H19">
        <v>1.3874</v>
      </c>
      <c r="I19">
        <v>5249.7417999999998</v>
      </c>
      <c r="J19">
        <v>4546</v>
      </c>
      <c r="K19">
        <v>665.36699999999996</v>
      </c>
      <c r="L19">
        <v>104.613</v>
      </c>
      <c r="M19">
        <v>92.561000000000007</v>
      </c>
    </row>
    <row r="20" spans="1:13" x14ac:dyDescent="0.25">
      <c r="A20" s="2">
        <v>42282</v>
      </c>
      <c r="B20">
        <v>8.42</v>
      </c>
      <c r="C20">
        <v>6.7173999999999996</v>
      </c>
      <c r="D20">
        <v>6.7173999999999996</v>
      </c>
      <c r="E20">
        <v>2.0562</v>
      </c>
      <c r="F20">
        <v>9.4962999999999997</v>
      </c>
      <c r="G20">
        <v>7.4401000000000002</v>
      </c>
      <c r="H20">
        <v>1.415</v>
      </c>
      <c r="I20">
        <v>5602.3860999999997</v>
      </c>
      <c r="J20">
        <v>4546</v>
      </c>
      <c r="K20">
        <v>665.36699999999996</v>
      </c>
      <c r="L20">
        <v>104.33</v>
      </c>
      <c r="M20">
        <v>93.25</v>
      </c>
    </row>
    <row r="21" spans="1:13" x14ac:dyDescent="0.25">
      <c r="A21" s="2">
        <v>42283</v>
      </c>
      <c r="B21">
        <v>8.98</v>
      </c>
      <c r="C21">
        <v>6.6508000000000003</v>
      </c>
      <c r="D21">
        <v>6.6508000000000003</v>
      </c>
      <c r="E21">
        <v>2.0314999999999999</v>
      </c>
      <c r="F21">
        <v>9.4918999999999993</v>
      </c>
      <c r="G21">
        <v>7.4603999999999999</v>
      </c>
      <c r="H21">
        <v>1.4064999999999999</v>
      </c>
      <c r="I21">
        <v>5974.9912999999997</v>
      </c>
      <c r="J21">
        <v>4546</v>
      </c>
      <c r="K21">
        <v>665.36699999999996</v>
      </c>
      <c r="L21">
        <v>101.706</v>
      </c>
      <c r="M21">
        <v>89.314999999999998</v>
      </c>
    </row>
    <row r="22" spans="1:13" x14ac:dyDescent="0.25">
      <c r="A22" s="2">
        <v>42284</v>
      </c>
      <c r="B22">
        <v>9.15</v>
      </c>
      <c r="C22">
        <v>1.8931</v>
      </c>
      <c r="D22">
        <v>1.8931</v>
      </c>
      <c r="E22">
        <v>2.0668000000000002</v>
      </c>
      <c r="F22">
        <v>9.4591999999999992</v>
      </c>
      <c r="G22">
        <v>7.3924000000000003</v>
      </c>
      <c r="H22">
        <v>1.4086000000000001</v>
      </c>
      <c r="I22">
        <v>6088.1036000000004</v>
      </c>
      <c r="J22">
        <v>4546</v>
      </c>
      <c r="K22">
        <v>665.36699999999996</v>
      </c>
      <c r="L22">
        <v>101.66800000000001</v>
      </c>
      <c r="M22">
        <v>88.619</v>
      </c>
    </row>
    <row r="23" spans="1:13" x14ac:dyDescent="0.25">
      <c r="A23" s="2">
        <v>42285</v>
      </c>
      <c r="B23">
        <v>9.34</v>
      </c>
      <c r="C23">
        <v>2.0764999999999998</v>
      </c>
      <c r="D23">
        <v>2.0764999999999998</v>
      </c>
      <c r="E23">
        <v>2.1040000000000001</v>
      </c>
      <c r="F23">
        <v>9.4025999999999996</v>
      </c>
      <c r="G23">
        <v>7.2986000000000004</v>
      </c>
      <c r="H23">
        <v>1.4153</v>
      </c>
      <c r="I23">
        <v>6214.5232999999998</v>
      </c>
      <c r="J23">
        <v>4546</v>
      </c>
      <c r="K23">
        <v>665.36699999999996</v>
      </c>
      <c r="L23">
        <v>93.263999999999996</v>
      </c>
      <c r="M23">
        <v>84.253</v>
      </c>
    </row>
    <row r="24" spans="1:13" x14ac:dyDescent="0.25">
      <c r="A24" s="2">
        <v>42286</v>
      </c>
      <c r="B24">
        <v>8.8800000000000008</v>
      </c>
      <c r="C24">
        <v>-4.9251000000000005</v>
      </c>
      <c r="D24">
        <v>-4.9251000000000005</v>
      </c>
      <c r="E24">
        <v>2.0880999999999998</v>
      </c>
      <c r="F24">
        <v>9.3792000000000009</v>
      </c>
      <c r="G24">
        <v>7.2911000000000001</v>
      </c>
      <c r="H24">
        <v>1.4148000000000001</v>
      </c>
      <c r="I24">
        <v>5908.4547000000002</v>
      </c>
      <c r="J24">
        <v>4546</v>
      </c>
      <c r="K24">
        <v>665.36699999999996</v>
      </c>
      <c r="L24">
        <v>75.126000000000005</v>
      </c>
      <c r="M24">
        <v>85.108999999999995</v>
      </c>
    </row>
    <row r="25" spans="1:13" x14ac:dyDescent="0.25">
      <c r="A25" s="2">
        <v>42289</v>
      </c>
      <c r="B25">
        <v>8.24</v>
      </c>
      <c r="C25">
        <v>-7.2072000000000003</v>
      </c>
      <c r="D25">
        <v>-7.2072000000000003</v>
      </c>
      <c r="E25">
        <v>2.0880999999999998</v>
      </c>
      <c r="F25">
        <v>9.3475000000000001</v>
      </c>
      <c r="G25">
        <v>7.2594000000000003</v>
      </c>
      <c r="H25">
        <v>1.4222000000000001</v>
      </c>
      <c r="I25">
        <v>5482.6201000000001</v>
      </c>
      <c r="J25">
        <v>4546</v>
      </c>
      <c r="K25">
        <v>665.36699999999996</v>
      </c>
      <c r="L25">
        <v>94.334999999999994</v>
      </c>
      <c r="M25">
        <v>87.052000000000007</v>
      </c>
    </row>
    <row r="26" spans="1:13" x14ac:dyDescent="0.25">
      <c r="A26" s="2">
        <v>42290</v>
      </c>
      <c r="B26">
        <v>7.99</v>
      </c>
      <c r="C26">
        <v>-3.0339999999999998</v>
      </c>
      <c r="D26">
        <v>-3.0339999999999998</v>
      </c>
      <c r="E26">
        <v>2.0438999999999998</v>
      </c>
      <c r="F26">
        <v>9.3893000000000004</v>
      </c>
      <c r="G26">
        <v>7.3453999999999997</v>
      </c>
      <c r="H26">
        <v>1.4260999999999999</v>
      </c>
      <c r="I26">
        <v>5316.2785000000003</v>
      </c>
      <c r="J26">
        <v>4546</v>
      </c>
      <c r="K26">
        <v>665.36699999999996</v>
      </c>
      <c r="L26">
        <v>91.59</v>
      </c>
      <c r="M26">
        <v>87.037999999999997</v>
      </c>
    </row>
    <row r="27" spans="1:13" x14ac:dyDescent="0.25">
      <c r="A27" s="2">
        <v>42291</v>
      </c>
      <c r="B27">
        <v>8.2200000000000006</v>
      </c>
      <c r="C27">
        <v>2.8786</v>
      </c>
      <c r="D27">
        <v>2.8786</v>
      </c>
      <c r="E27">
        <v>1.9718</v>
      </c>
      <c r="F27">
        <v>9.4246999999999996</v>
      </c>
      <c r="G27">
        <v>7.4528999999999996</v>
      </c>
      <c r="H27">
        <v>1.4205000000000001</v>
      </c>
      <c r="I27">
        <v>5469.3127999999997</v>
      </c>
      <c r="J27">
        <v>4546</v>
      </c>
      <c r="K27">
        <v>665.36699999999996</v>
      </c>
      <c r="L27">
        <v>90.608000000000004</v>
      </c>
      <c r="M27">
        <v>86.962999999999994</v>
      </c>
    </row>
    <row r="28" spans="1:13" x14ac:dyDescent="0.25">
      <c r="A28" s="2">
        <v>42292</v>
      </c>
      <c r="B28">
        <v>8.35</v>
      </c>
      <c r="C28">
        <v>1.5815000000000001</v>
      </c>
      <c r="D28">
        <v>1.5815000000000001</v>
      </c>
      <c r="E28">
        <v>2.0175000000000001</v>
      </c>
      <c r="F28">
        <v>9.3559000000000001</v>
      </c>
      <c r="G28">
        <v>7.3384999999999998</v>
      </c>
      <c r="H28">
        <v>1.4222000000000001</v>
      </c>
      <c r="I28">
        <v>5555.8104000000003</v>
      </c>
      <c r="J28">
        <v>4546</v>
      </c>
      <c r="K28">
        <v>665.36699999999996</v>
      </c>
      <c r="L28">
        <v>78.450999999999993</v>
      </c>
      <c r="M28">
        <v>87.028000000000006</v>
      </c>
    </row>
    <row r="29" spans="1:13" x14ac:dyDescent="0.25">
      <c r="A29" s="2">
        <v>42293</v>
      </c>
      <c r="B29">
        <v>8.4</v>
      </c>
      <c r="C29">
        <v>0.5988</v>
      </c>
      <c r="D29">
        <v>0.5988</v>
      </c>
      <c r="E29">
        <v>2.0333999999999999</v>
      </c>
      <c r="F29">
        <v>9.3609000000000009</v>
      </c>
      <c r="G29">
        <v>7.3274999999999997</v>
      </c>
      <c r="H29">
        <v>1.4138999999999999</v>
      </c>
      <c r="I29">
        <v>5589.0787</v>
      </c>
      <c r="J29">
        <v>4546</v>
      </c>
      <c r="K29">
        <v>665.36699999999996</v>
      </c>
      <c r="L29">
        <v>70.058000000000007</v>
      </c>
      <c r="M29">
        <v>86.622</v>
      </c>
    </row>
    <row r="30" spans="1:13" x14ac:dyDescent="0.25">
      <c r="A30" s="2">
        <v>42296</v>
      </c>
      <c r="B30">
        <v>8.09</v>
      </c>
      <c r="C30">
        <v>-3.6905000000000001</v>
      </c>
      <c r="D30">
        <v>-3.6905000000000001</v>
      </c>
      <c r="E30">
        <v>2.0228000000000002</v>
      </c>
      <c r="F30">
        <v>9.3887</v>
      </c>
      <c r="G30">
        <v>7.3658999999999999</v>
      </c>
      <c r="H30">
        <v>1.4117999999999999</v>
      </c>
      <c r="I30">
        <v>5382.8150999999998</v>
      </c>
      <c r="J30">
        <v>4546</v>
      </c>
      <c r="K30">
        <v>665.36699999999996</v>
      </c>
      <c r="L30">
        <v>60.225000000000001</v>
      </c>
      <c r="M30">
        <v>86.174999999999997</v>
      </c>
    </row>
    <row r="31" spans="1:13" x14ac:dyDescent="0.25">
      <c r="A31" s="2">
        <v>42297</v>
      </c>
      <c r="B31">
        <v>8.19</v>
      </c>
      <c r="C31">
        <v>1.2361</v>
      </c>
      <c r="D31">
        <v>1.2361</v>
      </c>
      <c r="E31">
        <v>2.0670000000000002</v>
      </c>
      <c r="F31">
        <v>9.3926999999999996</v>
      </c>
      <c r="G31">
        <v>7.3257000000000003</v>
      </c>
      <c r="H31">
        <v>1.4109</v>
      </c>
      <c r="I31">
        <v>5449.3518000000004</v>
      </c>
      <c r="J31">
        <v>4546</v>
      </c>
      <c r="K31">
        <v>665.36699999999996</v>
      </c>
      <c r="L31">
        <v>59.258000000000003</v>
      </c>
      <c r="M31">
        <v>86.200999999999993</v>
      </c>
    </row>
    <row r="32" spans="1:13" x14ac:dyDescent="0.25">
      <c r="A32" s="2">
        <v>42298</v>
      </c>
      <c r="B32">
        <v>7.87</v>
      </c>
      <c r="C32">
        <v>-3.9072</v>
      </c>
      <c r="D32">
        <v>-3.9072</v>
      </c>
      <c r="E32">
        <v>2.0228000000000002</v>
      </c>
      <c r="F32">
        <v>9.407</v>
      </c>
      <c r="G32">
        <v>7.3841999999999999</v>
      </c>
      <c r="H32">
        <v>1.4161000000000001</v>
      </c>
      <c r="I32">
        <v>5236.4345000000003</v>
      </c>
      <c r="J32">
        <v>4546</v>
      </c>
      <c r="K32">
        <v>665.36699999999996</v>
      </c>
      <c r="L32">
        <v>57.228999999999999</v>
      </c>
      <c r="M32">
        <v>87.105999999999995</v>
      </c>
    </row>
    <row r="33" spans="1:13" x14ac:dyDescent="0.25">
      <c r="A33" s="2">
        <v>42299</v>
      </c>
      <c r="B33">
        <v>7.8</v>
      </c>
      <c r="C33">
        <v>-0.88949999999999996</v>
      </c>
      <c r="D33">
        <v>-0.88949999999999996</v>
      </c>
      <c r="E33">
        <v>2.0263</v>
      </c>
      <c r="F33">
        <v>9.3343000000000007</v>
      </c>
      <c r="G33">
        <v>7.3079000000000001</v>
      </c>
      <c r="H33">
        <v>1.4018999999999999</v>
      </c>
      <c r="I33">
        <v>5189.8588</v>
      </c>
      <c r="J33">
        <v>4546</v>
      </c>
      <c r="K33">
        <v>665.36699999999996</v>
      </c>
      <c r="L33">
        <v>54.073</v>
      </c>
      <c r="M33">
        <v>87.152000000000001</v>
      </c>
    </row>
    <row r="34" spans="1:13" x14ac:dyDescent="0.25">
      <c r="A34" s="2">
        <v>42300</v>
      </c>
      <c r="B34">
        <v>7.83</v>
      </c>
      <c r="C34">
        <v>0.3846</v>
      </c>
      <c r="D34">
        <v>0.3846</v>
      </c>
      <c r="E34">
        <v>2.0865999999999998</v>
      </c>
      <c r="F34">
        <v>9.3175000000000008</v>
      </c>
      <c r="G34">
        <v>7.2309000000000001</v>
      </c>
      <c r="H34">
        <v>1.3956</v>
      </c>
      <c r="I34">
        <v>5209.8198000000002</v>
      </c>
      <c r="J34">
        <v>4546</v>
      </c>
      <c r="K34">
        <v>665.36699999999996</v>
      </c>
      <c r="L34">
        <v>40.290999999999997</v>
      </c>
      <c r="M34">
        <v>86.078999999999994</v>
      </c>
    </row>
    <row r="35" spans="1:13" x14ac:dyDescent="0.25">
      <c r="A35" s="2">
        <v>42303</v>
      </c>
      <c r="B35">
        <v>7.13</v>
      </c>
      <c r="C35">
        <v>-8.94</v>
      </c>
      <c r="D35">
        <v>-8.94</v>
      </c>
      <c r="E35">
        <v>2.0564</v>
      </c>
      <c r="F35">
        <v>9.3518000000000008</v>
      </c>
      <c r="G35">
        <v>7.2953999999999999</v>
      </c>
      <c r="H35">
        <v>1.3982999999999999</v>
      </c>
      <c r="I35">
        <v>4744.0632999999998</v>
      </c>
      <c r="J35">
        <v>4546</v>
      </c>
      <c r="K35">
        <v>665.36699999999996</v>
      </c>
      <c r="L35">
        <v>61.572000000000003</v>
      </c>
      <c r="M35">
        <v>90.5</v>
      </c>
    </row>
    <row r="36" spans="1:13" x14ac:dyDescent="0.25">
      <c r="A36" s="2">
        <v>42304</v>
      </c>
      <c r="B36">
        <v>6.72</v>
      </c>
      <c r="C36">
        <v>-5.7504</v>
      </c>
      <c r="D36">
        <v>-5.7504</v>
      </c>
      <c r="E36">
        <v>2.0369999999999999</v>
      </c>
      <c r="F36">
        <v>9.2766000000000002</v>
      </c>
      <c r="G36">
        <v>7.2396000000000003</v>
      </c>
      <c r="H36">
        <v>1.4027000000000001</v>
      </c>
      <c r="I36">
        <v>4471.2629999999999</v>
      </c>
      <c r="J36">
        <v>4546</v>
      </c>
      <c r="K36">
        <v>665.36699999999996</v>
      </c>
      <c r="L36">
        <v>60.594000000000001</v>
      </c>
      <c r="M36">
        <v>81.650000000000006</v>
      </c>
    </row>
    <row r="37" spans="1:13" x14ac:dyDescent="0.25">
      <c r="A37" s="2">
        <v>42305</v>
      </c>
      <c r="B37">
        <v>6.97</v>
      </c>
      <c r="C37">
        <v>3.7202000000000002</v>
      </c>
      <c r="D37">
        <v>3.7202000000000002</v>
      </c>
      <c r="E37">
        <v>2.1009000000000002</v>
      </c>
      <c r="F37">
        <v>9.2527000000000008</v>
      </c>
      <c r="G37">
        <v>7.1517999999999997</v>
      </c>
      <c r="H37">
        <v>1.4104999999999999</v>
      </c>
      <c r="I37">
        <v>4637.6045999999997</v>
      </c>
      <c r="J37">
        <v>4546</v>
      </c>
      <c r="K37">
        <v>665.36699999999996</v>
      </c>
      <c r="L37">
        <v>65.671000000000006</v>
      </c>
      <c r="M37">
        <v>82.088999999999999</v>
      </c>
    </row>
    <row r="38" spans="1:13" x14ac:dyDescent="0.25">
      <c r="A38" s="2">
        <v>42306</v>
      </c>
      <c r="B38">
        <v>6.9399999999999995</v>
      </c>
      <c r="C38">
        <v>-0.4304</v>
      </c>
      <c r="D38">
        <v>-0.4304</v>
      </c>
      <c r="E38">
        <v>2.1724999999999999</v>
      </c>
      <c r="F38">
        <v>9.2386999999999997</v>
      </c>
      <c r="G38">
        <v>7.0662000000000003</v>
      </c>
      <c r="H38">
        <v>1.4104000000000001</v>
      </c>
      <c r="I38">
        <v>4617.6436000000003</v>
      </c>
      <c r="J38">
        <v>4546</v>
      </c>
      <c r="K38">
        <v>665.36699999999996</v>
      </c>
      <c r="L38">
        <v>64.569000000000003</v>
      </c>
      <c r="M38">
        <v>80.789000000000001</v>
      </c>
    </row>
    <row r="39" spans="1:13" x14ac:dyDescent="0.25">
      <c r="A39" s="2">
        <v>42307</v>
      </c>
      <c r="B39">
        <v>7.13</v>
      </c>
      <c r="C39">
        <v>2.7378</v>
      </c>
      <c r="D39">
        <v>2.7378</v>
      </c>
      <c r="E39">
        <v>2.1421000000000001</v>
      </c>
      <c r="F39">
        <v>9.2590000000000003</v>
      </c>
      <c r="G39">
        <v>7.1169000000000002</v>
      </c>
      <c r="H39">
        <v>1.4054</v>
      </c>
      <c r="I39">
        <v>4744.0632999999998</v>
      </c>
      <c r="J39">
        <v>4546</v>
      </c>
      <c r="K39">
        <v>665.36699999999996</v>
      </c>
      <c r="L39">
        <v>68.460999999999999</v>
      </c>
      <c r="M39">
        <v>80.744</v>
      </c>
    </row>
    <row r="40" spans="1:13" x14ac:dyDescent="0.25">
      <c r="A40" s="2">
        <v>42310</v>
      </c>
      <c r="B40">
        <v>7.45</v>
      </c>
      <c r="C40">
        <v>4.4881000000000002</v>
      </c>
      <c r="D40">
        <v>4.4881000000000002</v>
      </c>
      <c r="E40">
        <v>2.1709000000000001</v>
      </c>
      <c r="F40">
        <v>9.2248999999999999</v>
      </c>
      <c r="G40">
        <v>7.0540000000000003</v>
      </c>
      <c r="H40">
        <v>1.4133</v>
      </c>
      <c r="I40">
        <v>4956.9804999999997</v>
      </c>
      <c r="J40">
        <v>4546</v>
      </c>
      <c r="K40">
        <v>665.36699999999996</v>
      </c>
      <c r="L40">
        <v>74.274000000000001</v>
      </c>
      <c r="M40">
        <v>79.605999999999995</v>
      </c>
    </row>
    <row r="41" spans="1:13" x14ac:dyDescent="0.25">
      <c r="A41" s="2">
        <v>42311</v>
      </c>
      <c r="B41">
        <v>7.61</v>
      </c>
      <c r="C41">
        <v>2.1476999999999999</v>
      </c>
      <c r="D41">
        <v>2.1476999999999999</v>
      </c>
      <c r="E41">
        <v>2.2105000000000001</v>
      </c>
      <c r="F41">
        <v>9.2333999999999996</v>
      </c>
      <c r="G41">
        <v>7.0228999999999999</v>
      </c>
      <c r="H41">
        <v>1.4147000000000001</v>
      </c>
      <c r="I41">
        <v>5063.4391999999998</v>
      </c>
      <c r="J41">
        <v>4546</v>
      </c>
      <c r="K41">
        <v>665.36699999999996</v>
      </c>
      <c r="L41">
        <v>73.69</v>
      </c>
      <c r="M41">
        <v>78.263000000000005</v>
      </c>
    </row>
    <row r="42" spans="1:13" x14ac:dyDescent="0.25">
      <c r="A42" s="2">
        <v>42312</v>
      </c>
      <c r="B42">
        <v>7.46</v>
      </c>
      <c r="C42">
        <v>-1.9710999999999999</v>
      </c>
      <c r="D42">
        <v>-1.9710999999999999</v>
      </c>
      <c r="E42">
        <v>2.2250000000000001</v>
      </c>
      <c r="F42">
        <v>9.2637</v>
      </c>
      <c r="G42">
        <v>7.0387000000000004</v>
      </c>
      <c r="H42">
        <v>1.4161000000000001</v>
      </c>
      <c r="I42">
        <v>4961.4273000000003</v>
      </c>
      <c r="J42">
        <v>4546</v>
      </c>
      <c r="K42">
        <v>665.07100000000003</v>
      </c>
      <c r="L42">
        <v>74.176000000000002</v>
      </c>
      <c r="M42">
        <v>78.14</v>
      </c>
    </row>
    <row r="43" spans="1:13" x14ac:dyDescent="0.25">
      <c r="A43" s="2">
        <v>42313</v>
      </c>
      <c r="B43">
        <v>7.52</v>
      </c>
      <c r="C43">
        <v>0.80430000000000001</v>
      </c>
      <c r="D43">
        <v>0.80430000000000001</v>
      </c>
      <c r="E43">
        <v>2.2323</v>
      </c>
      <c r="F43">
        <v>9.2740000000000009</v>
      </c>
      <c r="G43">
        <v>7.0416999999999996</v>
      </c>
      <c r="H43">
        <v>1.4138999999999999</v>
      </c>
      <c r="I43">
        <v>5001.3315000000002</v>
      </c>
      <c r="J43">
        <v>4546</v>
      </c>
      <c r="K43">
        <v>665.07100000000003</v>
      </c>
      <c r="L43">
        <v>74.370999999999995</v>
      </c>
      <c r="M43">
        <v>76.774000000000001</v>
      </c>
    </row>
    <row r="44" spans="1:13" x14ac:dyDescent="0.25">
      <c r="A44" s="2">
        <v>42314</v>
      </c>
      <c r="B44">
        <v>7.34</v>
      </c>
      <c r="C44">
        <v>-2.3936000000000002</v>
      </c>
      <c r="D44">
        <v>-2.3936000000000002</v>
      </c>
      <c r="E44">
        <v>2.3252000000000002</v>
      </c>
      <c r="F44">
        <v>9.3039000000000005</v>
      </c>
      <c r="G44">
        <v>6.9786999999999999</v>
      </c>
      <c r="H44">
        <v>1.4224000000000001</v>
      </c>
      <c r="I44">
        <v>4881.6188000000002</v>
      </c>
      <c r="J44">
        <v>4546</v>
      </c>
      <c r="K44">
        <v>665.07100000000003</v>
      </c>
      <c r="L44">
        <v>53.85</v>
      </c>
      <c r="M44">
        <v>71.123999999999995</v>
      </c>
    </row>
    <row r="45" spans="1:13" x14ac:dyDescent="0.25">
      <c r="A45" s="2">
        <v>42317</v>
      </c>
      <c r="B45">
        <v>7.27</v>
      </c>
      <c r="C45">
        <v>-0.95369999999999999</v>
      </c>
      <c r="D45">
        <v>-0.95369999999999999</v>
      </c>
      <c r="E45">
        <v>2.3435999999999999</v>
      </c>
      <c r="F45">
        <v>9.3978000000000002</v>
      </c>
      <c r="G45">
        <v>7.0541999999999998</v>
      </c>
      <c r="H45">
        <v>1.4178999999999999</v>
      </c>
      <c r="I45">
        <v>4835.0637999999999</v>
      </c>
      <c r="J45">
        <v>4546</v>
      </c>
      <c r="K45">
        <v>665.07100000000003</v>
      </c>
      <c r="L45">
        <v>39.959000000000003</v>
      </c>
      <c r="M45">
        <v>71.168999999999997</v>
      </c>
    </row>
    <row r="46" spans="1:13" x14ac:dyDescent="0.25">
      <c r="A46" s="2">
        <v>42318</v>
      </c>
      <c r="B46">
        <v>7.06</v>
      </c>
      <c r="C46">
        <v>-2.8885999999999998</v>
      </c>
      <c r="D46">
        <v>-2.8885999999999998</v>
      </c>
      <c r="E46">
        <v>2.3418999999999999</v>
      </c>
      <c r="F46">
        <v>9.3999000000000006</v>
      </c>
      <c r="G46">
        <v>7.0579999999999998</v>
      </c>
      <c r="H46">
        <v>1.417</v>
      </c>
      <c r="I46">
        <v>4695.3990000000003</v>
      </c>
      <c r="J46">
        <v>4546</v>
      </c>
      <c r="K46">
        <v>665.07100000000003</v>
      </c>
      <c r="L46">
        <v>40.741</v>
      </c>
      <c r="M46">
        <v>67.908000000000001</v>
      </c>
    </row>
    <row r="47" spans="1:13" x14ac:dyDescent="0.25">
      <c r="A47" s="2">
        <v>42319</v>
      </c>
      <c r="B47">
        <v>6.54</v>
      </c>
      <c r="C47">
        <v>-7.3654000000000002</v>
      </c>
      <c r="D47">
        <v>-7.3654000000000002</v>
      </c>
      <c r="E47">
        <v>2.3300999999999998</v>
      </c>
      <c r="F47">
        <v>9.4212000000000007</v>
      </c>
      <c r="G47">
        <v>7.0911</v>
      </c>
      <c r="H47">
        <v>1.4239999999999999</v>
      </c>
      <c r="I47">
        <v>4349.5622000000003</v>
      </c>
      <c r="J47">
        <v>4546</v>
      </c>
      <c r="K47">
        <v>665.07100000000003</v>
      </c>
      <c r="L47">
        <v>58.607999999999997</v>
      </c>
      <c r="M47">
        <v>71.44</v>
      </c>
    </row>
    <row r="48" spans="1:13" x14ac:dyDescent="0.25">
      <c r="A48" s="2">
        <v>42320</v>
      </c>
      <c r="B48">
        <v>6.32</v>
      </c>
      <c r="C48">
        <v>-3.3639000000000001</v>
      </c>
      <c r="D48">
        <v>-3.3639000000000001</v>
      </c>
      <c r="E48">
        <v>2.3115999999999999</v>
      </c>
      <c r="F48">
        <v>9.4832999999999998</v>
      </c>
      <c r="G48">
        <v>7.1718000000000002</v>
      </c>
      <c r="H48">
        <v>1.4285999999999999</v>
      </c>
      <c r="I48">
        <v>4203.2466999999997</v>
      </c>
      <c r="J48">
        <v>4546</v>
      </c>
      <c r="K48">
        <v>665.07100000000003</v>
      </c>
      <c r="L48">
        <v>56.395000000000003</v>
      </c>
      <c r="M48">
        <v>65.811000000000007</v>
      </c>
    </row>
    <row r="49" spans="1:13" x14ac:dyDescent="0.25">
      <c r="A49" s="2">
        <v>42321</v>
      </c>
      <c r="B49">
        <v>6.1</v>
      </c>
      <c r="C49">
        <v>-3.4809999999999999</v>
      </c>
      <c r="D49">
        <v>-3.4809999999999999</v>
      </c>
      <c r="E49">
        <v>2.2658</v>
      </c>
      <c r="F49">
        <v>9.4993999999999996</v>
      </c>
      <c r="G49">
        <v>7.2336</v>
      </c>
      <c r="H49">
        <v>1.4328000000000001</v>
      </c>
      <c r="I49">
        <v>4056.9310999999998</v>
      </c>
      <c r="J49">
        <v>4546</v>
      </c>
      <c r="K49">
        <v>665.07100000000003</v>
      </c>
      <c r="L49">
        <v>45.207999999999998</v>
      </c>
      <c r="M49">
        <v>62.29</v>
      </c>
    </row>
    <row r="50" spans="1:13" x14ac:dyDescent="0.25">
      <c r="A50" s="2">
        <v>42324</v>
      </c>
      <c r="B50">
        <v>6.34</v>
      </c>
      <c r="C50">
        <v>3.9344000000000001</v>
      </c>
      <c r="D50">
        <v>3.9344000000000001</v>
      </c>
      <c r="E50">
        <v>2.2675999999999998</v>
      </c>
      <c r="F50">
        <v>9.4093</v>
      </c>
      <c r="G50">
        <v>7.1417000000000002</v>
      </c>
      <c r="H50">
        <v>1.4415</v>
      </c>
      <c r="I50">
        <v>4216.5481</v>
      </c>
      <c r="J50">
        <v>4546</v>
      </c>
      <c r="K50">
        <v>665.07100000000003</v>
      </c>
      <c r="L50">
        <v>51.191000000000003</v>
      </c>
      <c r="M50">
        <v>59.816000000000003</v>
      </c>
    </row>
    <row r="51" spans="1:13" x14ac:dyDescent="0.25">
      <c r="A51" s="2">
        <v>42325</v>
      </c>
      <c r="B51">
        <v>5.87</v>
      </c>
      <c r="C51">
        <v>-7.4131999999999998</v>
      </c>
      <c r="D51">
        <v>-7.4131999999999998</v>
      </c>
      <c r="E51">
        <v>2.2658</v>
      </c>
      <c r="F51">
        <v>9.4235000000000007</v>
      </c>
      <c r="G51">
        <v>7.1577000000000002</v>
      </c>
      <c r="H51">
        <v>1.4447999999999999</v>
      </c>
      <c r="I51">
        <v>3903.9648999999999</v>
      </c>
      <c r="J51">
        <v>4546</v>
      </c>
      <c r="K51">
        <v>665.07100000000003</v>
      </c>
      <c r="L51">
        <v>59.572000000000003</v>
      </c>
      <c r="M51">
        <v>62.075000000000003</v>
      </c>
    </row>
    <row r="52" spans="1:13" x14ac:dyDescent="0.25">
      <c r="A52" s="2">
        <v>42326</v>
      </c>
      <c r="B52">
        <v>6</v>
      </c>
      <c r="C52">
        <v>2.2147000000000001</v>
      </c>
      <c r="D52">
        <v>2.2147000000000001</v>
      </c>
      <c r="E52">
        <v>2.2728000000000002</v>
      </c>
      <c r="F52">
        <v>9.3636999999999997</v>
      </c>
      <c r="G52">
        <v>7.0909000000000004</v>
      </c>
      <c r="H52">
        <v>1.4455</v>
      </c>
      <c r="I52">
        <v>3990.4241000000002</v>
      </c>
      <c r="J52">
        <v>4546</v>
      </c>
      <c r="K52">
        <v>665.07100000000003</v>
      </c>
      <c r="L52">
        <v>62.59</v>
      </c>
      <c r="M52">
        <v>62.149000000000001</v>
      </c>
    </row>
    <row r="53" spans="1:13" x14ac:dyDescent="0.25">
      <c r="A53" s="2">
        <v>42327</v>
      </c>
      <c r="B53">
        <v>5.4</v>
      </c>
      <c r="C53">
        <v>-10</v>
      </c>
      <c r="D53">
        <v>-10</v>
      </c>
      <c r="E53">
        <v>2.2482000000000002</v>
      </c>
      <c r="F53">
        <v>9.3679000000000006</v>
      </c>
      <c r="G53">
        <v>7.1196000000000002</v>
      </c>
      <c r="H53">
        <v>1.4496</v>
      </c>
      <c r="I53">
        <v>3591.3816999999999</v>
      </c>
      <c r="J53">
        <v>4546</v>
      </c>
      <c r="K53">
        <v>665.07100000000003</v>
      </c>
      <c r="L53">
        <v>75.984999999999999</v>
      </c>
      <c r="M53">
        <v>67.016999999999996</v>
      </c>
    </row>
    <row r="54" spans="1:13" x14ac:dyDescent="0.25">
      <c r="A54" s="2">
        <v>42328</v>
      </c>
      <c r="B54">
        <v>5.08</v>
      </c>
      <c r="C54">
        <v>-5.9259000000000004</v>
      </c>
      <c r="D54">
        <v>-5.9259000000000004</v>
      </c>
      <c r="E54">
        <v>2.2622999999999998</v>
      </c>
      <c r="F54">
        <v>9.3569999999999993</v>
      </c>
      <c r="G54">
        <v>7.0946999999999996</v>
      </c>
      <c r="H54">
        <v>1.4455</v>
      </c>
      <c r="I54">
        <v>3378.5590000000002</v>
      </c>
      <c r="J54">
        <v>4546</v>
      </c>
      <c r="K54">
        <v>665.07100000000003</v>
      </c>
      <c r="L54">
        <v>75.625</v>
      </c>
      <c r="M54">
        <v>66.040999999999997</v>
      </c>
    </row>
    <row r="55" spans="1:13" x14ac:dyDescent="0.25">
      <c r="A55" s="2">
        <v>42331</v>
      </c>
      <c r="B55">
        <v>5.14</v>
      </c>
      <c r="C55">
        <v>1.1811</v>
      </c>
      <c r="D55">
        <v>1.1811</v>
      </c>
      <c r="E55">
        <v>2.2376999999999998</v>
      </c>
      <c r="F55">
        <v>9.3551000000000002</v>
      </c>
      <c r="G55">
        <v>7.1173999999999999</v>
      </c>
      <c r="H55">
        <v>1.4407000000000001</v>
      </c>
      <c r="I55">
        <v>3418.4632999999999</v>
      </c>
      <c r="J55">
        <v>4546</v>
      </c>
      <c r="K55">
        <v>665.07100000000003</v>
      </c>
      <c r="L55">
        <v>80.539000000000001</v>
      </c>
      <c r="M55">
        <v>66.423000000000002</v>
      </c>
    </row>
    <row r="56" spans="1:13" x14ac:dyDescent="0.25">
      <c r="A56" s="2">
        <v>42332</v>
      </c>
      <c r="B56">
        <v>5.49</v>
      </c>
      <c r="C56">
        <v>6.8093000000000004</v>
      </c>
      <c r="D56">
        <v>6.8093000000000004</v>
      </c>
      <c r="E56">
        <v>2.2376999999999998</v>
      </c>
      <c r="F56">
        <v>9.3489000000000004</v>
      </c>
      <c r="G56">
        <v>7.1112000000000002</v>
      </c>
      <c r="H56">
        <v>1.4424999999999999</v>
      </c>
      <c r="I56">
        <v>3651.2379999999998</v>
      </c>
      <c r="J56">
        <v>4546</v>
      </c>
      <c r="K56">
        <v>665.07100000000003</v>
      </c>
      <c r="L56">
        <v>92.337999999999994</v>
      </c>
      <c r="M56">
        <v>69.581999999999994</v>
      </c>
    </row>
    <row r="57" spans="1:13" x14ac:dyDescent="0.25">
      <c r="A57" s="2">
        <v>42333</v>
      </c>
      <c r="B57">
        <v>5.41</v>
      </c>
      <c r="C57">
        <v>-1.4572000000000001</v>
      </c>
      <c r="D57">
        <v>-1.4572000000000001</v>
      </c>
      <c r="E57">
        <v>2.2341000000000002</v>
      </c>
      <c r="F57">
        <v>9.3369</v>
      </c>
      <c r="G57">
        <v>7.1028000000000002</v>
      </c>
      <c r="H57">
        <v>1.4426000000000001</v>
      </c>
      <c r="I57">
        <v>3598.0324000000001</v>
      </c>
      <c r="J57">
        <v>4546</v>
      </c>
      <c r="K57">
        <v>665.07100000000003</v>
      </c>
      <c r="L57">
        <v>91.918000000000006</v>
      </c>
      <c r="M57">
        <v>68.972999999999999</v>
      </c>
    </row>
    <row r="58" spans="1:13" x14ac:dyDescent="0.25">
      <c r="A58" s="2">
        <v>42335</v>
      </c>
      <c r="B58">
        <v>5.26</v>
      </c>
      <c r="C58">
        <v>-2.7725999999999997</v>
      </c>
      <c r="D58">
        <v>-2.7725999999999997</v>
      </c>
      <c r="E58">
        <v>2.2201</v>
      </c>
      <c r="F58">
        <v>9.3325999999999993</v>
      </c>
      <c r="G58">
        <v>7.1124999999999998</v>
      </c>
      <c r="H58">
        <v>1.4417</v>
      </c>
      <c r="I58">
        <v>3498.2718</v>
      </c>
      <c r="J58">
        <v>4546</v>
      </c>
      <c r="K58">
        <v>665.07100000000003</v>
      </c>
      <c r="L58">
        <v>91.531999999999996</v>
      </c>
      <c r="M58">
        <v>68.766999999999996</v>
      </c>
    </row>
    <row r="59" spans="1:13" x14ac:dyDescent="0.25">
      <c r="A59" s="2">
        <v>42338</v>
      </c>
      <c r="B59">
        <v>5.27</v>
      </c>
      <c r="C59">
        <v>0.19009999999999999</v>
      </c>
      <c r="D59">
        <v>0.19009999999999999</v>
      </c>
      <c r="E59">
        <v>2.206</v>
      </c>
      <c r="F59">
        <v>9.3489000000000004</v>
      </c>
      <c r="G59">
        <v>7.1429</v>
      </c>
      <c r="H59">
        <v>1.4408000000000001</v>
      </c>
      <c r="I59">
        <v>3504.9225000000001</v>
      </c>
      <c r="J59">
        <v>4546</v>
      </c>
      <c r="K59">
        <v>665.07100000000003</v>
      </c>
      <c r="L59">
        <v>86.337000000000003</v>
      </c>
      <c r="M59">
        <v>68.64</v>
      </c>
    </row>
    <row r="60" spans="1:13" x14ac:dyDescent="0.25">
      <c r="A60" s="2">
        <v>42339</v>
      </c>
      <c r="B60">
        <v>5.51</v>
      </c>
      <c r="C60">
        <v>4.5541</v>
      </c>
      <c r="D60">
        <v>4.5541</v>
      </c>
      <c r="E60">
        <v>2.1431</v>
      </c>
      <c r="F60">
        <v>9.2889999999999997</v>
      </c>
      <c r="G60">
        <v>7.1459000000000001</v>
      </c>
      <c r="H60">
        <v>1.4506000000000001</v>
      </c>
      <c r="I60">
        <v>3664.5394000000001</v>
      </c>
      <c r="J60">
        <v>4546</v>
      </c>
      <c r="K60">
        <v>665.07100000000003</v>
      </c>
      <c r="L60">
        <v>85.203999999999994</v>
      </c>
      <c r="M60">
        <v>70.474999999999994</v>
      </c>
    </row>
    <row r="61" spans="1:13" x14ac:dyDescent="0.25">
      <c r="A61" s="2">
        <v>42340</v>
      </c>
      <c r="B61">
        <v>5.52</v>
      </c>
      <c r="C61">
        <v>0.18149999999999999</v>
      </c>
      <c r="D61">
        <v>0.18149999999999999</v>
      </c>
      <c r="E61">
        <v>2.1797</v>
      </c>
      <c r="F61">
        <v>9.3279999999999994</v>
      </c>
      <c r="G61">
        <v>7.1482999999999999</v>
      </c>
      <c r="H61">
        <v>1.4439</v>
      </c>
      <c r="I61">
        <v>3671.1900999999998</v>
      </c>
      <c r="J61">
        <v>4546</v>
      </c>
      <c r="K61">
        <v>665.07100000000003</v>
      </c>
      <c r="L61">
        <v>83.656999999999996</v>
      </c>
      <c r="M61">
        <v>70.141000000000005</v>
      </c>
    </row>
    <row r="62" spans="1:13" x14ac:dyDescent="0.25">
      <c r="A62" s="2">
        <v>42341</v>
      </c>
      <c r="B62">
        <v>4.87</v>
      </c>
      <c r="C62">
        <v>-11.775399999999999</v>
      </c>
      <c r="D62">
        <v>-11.775399999999999</v>
      </c>
      <c r="E62">
        <v>2.3136000000000001</v>
      </c>
      <c r="F62">
        <v>9.3937000000000008</v>
      </c>
      <c r="G62">
        <v>7.0800999999999998</v>
      </c>
      <c r="H62">
        <v>1.4847999999999999</v>
      </c>
      <c r="I62">
        <v>3238.8942000000002</v>
      </c>
      <c r="J62">
        <v>4546</v>
      </c>
      <c r="K62">
        <v>665.07100000000003</v>
      </c>
      <c r="L62">
        <v>91.42</v>
      </c>
      <c r="M62">
        <v>77.86</v>
      </c>
    </row>
    <row r="63" spans="1:13" x14ac:dyDescent="0.25">
      <c r="A63" s="2">
        <v>42342</v>
      </c>
      <c r="B63">
        <v>4.55</v>
      </c>
      <c r="C63">
        <v>-6.5708000000000002</v>
      </c>
      <c r="D63">
        <v>-6.5708000000000002</v>
      </c>
      <c r="E63">
        <v>2.2692999999999999</v>
      </c>
      <c r="F63">
        <v>9.3116000000000003</v>
      </c>
      <c r="G63">
        <v>7.0423</v>
      </c>
      <c r="H63">
        <v>1.4323000000000001</v>
      </c>
      <c r="I63">
        <v>3026.0716000000002</v>
      </c>
      <c r="J63">
        <v>4546</v>
      </c>
      <c r="K63">
        <v>665.07100000000003</v>
      </c>
      <c r="L63">
        <v>92.698999999999998</v>
      </c>
      <c r="M63">
        <v>79.099000000000004</v>
      </c>
    </row>
    <row r="64" spans="1:13" x14ac:dyDescent="0.25">
      <c r="A64" s="2">
        <v>42345</v>
      </c>
      <c r="B64">
        <v>4.2699999999999996</v>
      </c>
      <c r="C64">
        <v>-6.1538000000000004</v>
      </c>
      <c r="D64">
        <v>-6.1538000000000004</v>
      </c>
      <c r="E64">
        <v>2.2288000000000001</v>
      </c>
      <c r="F64">
        <v>9.3333999999999993</v>
      </c>
      <c r="G64">
        <v>7.1047000000000002</v>
      </c>
      <c r="H64">
        <v>1.4538</v>
      </c>
      <c r="I64">
        <v>2839.8517999999999</v>
      </c>
      <c r="J64">
        <v>4546</v>
      </c>
      <c r="K64">
        <v>665.07100000000003</v>
      </c>
      <c r="L64">
        <v>95.162999999999997</v>
      </c>
      <c r="M64">
        <v>76.933000000000007</v>
      </c>
    </row>
    <row r="65" spans="1:13" x14ac:dyDescent="0.25">
      <c r="A65" s="2">
        <v>42346</v>
      </c>
      <c r="B65">
        <v>4.4000000000000004</v>
      </c>
      <c r="C65">
        <v>3.0445000000000002</v>
      </c>
      <c r="D65">
        <v>3.0445000000000002</v>
      </c>
      <c r="E65">
        <v>2.2181999999999999</v>
      </c>
      <c r="F65">
        <v>9.3653999999999993</v>
      </c>
      <c r="G65">
        <v>7.1471999999999998</v>
      </c>
      <c r="H65">
        <v>1.4455</v>
      </c>
      <c r="I65">
        <v>2926.3110000000001</v>
      </c>
      <c r="J65">
        <v>4546</v>
      </c>
      <c r="K65">
        <v>665.07100000000003</v>
      </c>
      <c r="L65">
        <v>86.085999999999999</v>
      </c>
      <c r="M65">
        <v>77.096999999999994</v>
      </c>
    </row>
    <row r="66" spans="1:13" x14ac:dyDescent="0.25">
      <c r="A66" s="2">
        <v>42347</v>
      </c>
      <c r="B66">
        <v>4.47</v>
      </c>
      <c r="C66">
        <v>1.5909</v>
      </c>
      <c r="D66">
        <v>1.5909</v>
      </c>
      <c r="E66">
        <v>2.2164000000000001</v>
      </c>
      <c r="F66">
        <v>9.4077000000000002</v>
      </c>
      <c r="G66">
        <v>7.1913</v>
      </c>
      <c r="H66">
        <v>1.4386999999999999</v>
      </c>
      <c r="I66">
        <v>2972.8658999999998</v>
      </c>
      <c r="J66">
        <v>4546</v>
      </c>
      <c r="K66">
        <v>665.07100000000003</v>
      </c>
      <c r="L66">
        <v>88.742000000000004</v>
      </c>
      <c r="M66">
        <v>76.063000000000002</v>
      </c>
    </row>
    <row r="67" spans="1:13" x14ac:dyDescent="0.25">
      <c r="A67" s="2">
        <v>42348</v>
      </c>
      <c r="B67">
        <v>4.5600000000000005</v>
      </c>
      <c r="C67">
        <v>2.0133999999999999</v>
      </c>
      <c r="D67">
        <v>2.0133999999999999</v>
      </c>
      <c r="E67">
        <v>2.2305000000000001</v>
      </c>
      <c r="F67">
        <v>9.4085000000000001</v>
      </c>
      <c r="G67">
        <v>7.1779999999999999</v>
      </c>
      <c r="H67">
        <v>1.4421999999999999</v>
      </c>
      <c r="I67">
        <v>3032.7222999999999</v>
      </c>
      <c r="J67">
        <v>4546</v>
      </c>
      <c r="K67">
        <v>665.07100000000003</v>
      </c>
      <c r="L67">
        <v>91.248999999999995</v>
      </c>
      <c r="M67">
        <v>76.731999999999999</v>
      </c>
    </row>
    <row r="68" spans="1:13" x14ac:dyDescent="0.25">
      <c r="A68" s="2">
        <v>42349</v>
      </c>
      <c r="B68">
        <v>4.16</v>
      </c>
      <c r="C68">
        <v>-8.7719000000000005</v>
      </c>
      <c r="D68">
        <v>-8.7719000000000005</v>
      </c>
      <c r="E68">
        <v>2.1269999999999998</v>
      </c>
      <c r="F68">
        <v>9.4837000000000007</v>
      </c>
      <c r="G68">
        <v>7.3567</v>
      </c>
      <c r="H68">
        <v>1.4751000000000001</v>
      </c>
      <c r="I68">
        <v>2766.694</v>
      </c>
      <c r="J68">
        <v>4546</v>
      </c>
      <c r="K68">
        <v>665.07100000000003</v>
      </c>
      <c r="L68">
        <v>98.899000000000001</v>
      </c>
      <c r="M68">
        <v>78.980999999999995</v>
      </c>
    </row>
    <row r="69" spans="1:13" x14ac:dyDescent="0.25">
      <c r="A69" s="2">
        <v>42352</v>
      </c>
      <c r="B69">
        <v>4</v>
      </c>
      <c r="C69">
        <v>-3.8462000000000001</v>
      </c>
      <c r="D69">
        <v>-3.8462000000000001</v>
      </c>
      <c r="E69">
        <v>2.2217000000000002</v>
      </c>
      <c r="F69">
        <v>9.4649999999999999</v>
      </c>
      <c r="G69">
        <v>7.2432999999999996</v>
      </c>
      <c r="H69">
        <v>1.4746999999999999</v>
      </c>
      <c r="I69">
        <v>2660.2827000000002</v>
      </c>
      <c r="J69">
        <v>4546</v>
      </c>
      <c r="K69">
        <v>665.07100000000003</v>
      </c>
      <c r="L69">
        <v>89.176000000000002</v>
      </c>
      <c r="M69">
        <v>76.766000000000005</v>
      </c>
    </row>
    <row r="70" spans="1:13" x14ac:dyDescent="0.25">
      <c r="A70" s="2">
        <v>42353</v>
      </c>
      <c r="B70">
        <v>3.76</v>
      </c>
      <c r="C70">
        <v>-6</v>
      </c>
      <c r="D70">
        <v>-6</v>
      </c>
      <c r="E70">
        <v>2.2658</v>
      </c>
      <c r="F70">
        <v>9.4153000000000002</v>
      </c>
      <c r="G70">
        <v>7.1494999999999997</v>
      </c>
      <c r="H70">
        <v>1.4539</v>
      </c>
      <c r="I70">
        <v>2500.6658000000002</v>
      </c>
      <c r="J70">
        <v>4546</v>
      </c>
      <c r="K70">
        <v>665.07100000000003</v>
      </c>
      <c r="L70">
        <v>87.04</v>
      </c>
      <c r="M70">
        <v>76.507000000000005</v>
      </c>
    </row>
    <row r="71" spans="1:13" x14ac:dyDescent="0.25">
      <c r="A71" s="2">
        <v>42354</v>
      </c>
      <c r="B71">
        <v>3.9</v>
      </c>
      <c r="C71">
        <v>3.7233999999999998</v>
      </c>
      <c r="D71">
        <v>3.7233999999999998</v>
      </c>
      <c r="E71">
        <v>2.2959999999999998</v>
      </c>
      <c r="F71">
        <v>9.3544999999999998</v>
      </c>
      <c r="G71">
        <v>7.0586000000000002</v>
      </c>
      <c r="H71">
        <v>1.4617</v>
      </c>
      <c r="I71">
        <v>2593.7755999999999</v>
      </c>
      <c r="J71">
        <v>4546</v>
      </c>
      <c r="K71">
        <v>665.07100000000003</v>
      </c>
      <c r="L71">
        <v>80.319000000000003</v>
      </c>
      <c r="M71">
        <v>78.647000000000006</v>
      </c>
    </row>
    <row r="72" spans="1:13" x14ac:dyDescent="0.25">
      <c r="A72" s="2">
        <v>42355</v>
      </c>
      <c r="B72">
        <v>3.7199999999999998</v>
      </c>
      <c r="C72">
        <v>-4.6154000000000002</v>
      </c>
      <c r="D72">
        <v>-4.6154000000000002</v>
      </c>
      <c r="E72">
        <v>2.2233999999999998</v>
      </c>
      <c r="F72">
        <v>9.4087999999999994</v>
      </c>
      <c r="G72">
        <v>7.1853999999999996</v>
      </c>
      <c r="H72">
        <v>1.4697</v>
      </c>
      <c r="I72">
        <v>2474.0628999999999</v>
      </c>
      <c r="J72">
        <v>4546</v>
      </c>
      <c r="K72">
        <v>665.07100000000003</v>
      </c>
      <c r="L72">
        <v>77.409000000000006</v>
      </c>
      <c r="M72">
        <v>78.406000000000006</v>
      </c>
    </row>
    <row r="73" spans="1:13" x14ac:dyDescent="0.25">
      <c r="A73" s="2">
        <v>42356</v>
      </c>
      <c r="B73">
        <v>4.05</v>
      </c>
      <c r="C73">
        <v>8.8710000000000004</v>
      </c>
      <c r="D73">
        <v>8.8710000000000004</v>
      </c>
      <c r="E73">
        <v>2.2040000000000002</v>
      </c>
      <c r="F73">
        <v>9.4928000000000008</v>
      </c>
      <c r="G73">
        <v>7.2888000000000002</v>
      </c>
      <c r="H73">
        <v>1.4155</v>
      </c>
      <c r="I73">
        <v>2693.5362</v>
      </c>
      <c r="J73">
        <v>4546</v>
      </c>
      <c r="K73">
        <v>665.07100000000003</v>
      </c>
      <c r="L73">
        <v>91.611999999999995</v>
      </c>
      <c r="M73">
        <v>84.957999999999998</v>
      </c>
    </row>
    <row r="74" spans="1:13" x14ac:dyDescent="0.25">
      <c r="A74" s="2">
        <v>42359</v>
      </c>
      <c r="B74">
        <v>4.0599999999999996</v>
      </c>
      <c r="C74">
        <v>0.24690000000000001</v>
      </c>
      <c r="D74">
        <v>0.24690000000000001</v>
      </c>
      <c r="E74">
        <v>2.1917</v>
      </c>
      <c r="F74">
        <v>9.4673999999999996</v>
      </c>
      <c r="G74">
        <v>7.2756999999999996</v>
      </c>
      <c r="H74">
        <v>1.4149</v>
      </c>
      <c r="I74">
        <v>2700.1869999999999</v>
      </c>
      <c r="J74">
        <v>4546</v>
      </c>
      <c r="K74">
        <v>665.07100000000003</v>
      </c>
      <c r="L74">
        <v>89.274000000000001</v>
      </c>
      <c r="M74">
        <v>85.177999999999997</v>
      </c>
    </row>
    <row r="75" spans="1:13" x14ac:dyDescent="0.25">
      <c r="A75" s="2">
        <v>42360</v>
      </c>
      <c r="B75">
        <v>3.98</v>
      </c>
      <c r="C75">
        <v>-1.9704000000000002</v>
      </c>
      <c r="D75">
        <v>-1.9704000000000002</v>
      </c>
      <c r="E75">
        <v>2.2357</v>
      </c>
      <c r="F75">
        <v>9.4206000000000003</v>
      </c>
      <c r="G75">
        <v>7.1848999999999998</v>
      </c>
      <c r="H75">
        <v>1.4081000000000001</v>
      </c>
      <c r="I75">
        <v>2646.9812999999999</v>
      </c>
      <c r="J75">
        <v>4546</v>
      </c>
      <c r="K75">
        <v>665.07100000000003</v>
      </c>
      <c r="L75">
        <v>88.114999999999995</v>
      </c>
      <c r="M75">
        <v>85.13</v>
      </c>
    </row>
    <row r="76" spans="1:13" x14ac:dyDescent="0.25">
      <c r="A76" s="2">
        <v>42361</v>
      </c>
      <c r="B76">
        <v>4.4000000000000004</v>
      </c>
      <c r="C76">
        <v>10.5528</v>
      </c>
      <c r="D76">
        <v>10.5528</v>
      </c>
      <c r="E76">
        <v>2.2534000000000001</v>
      </c>
      <c r="F76">
        <v>9.3605999999999998</v>
      </c>
      <c r="G76">
        <v>7.1071999999999997</v>
      </c>
      <c r="H76">
        <v>1.4384999999999999</v>
      </c>
      <c r="I76">
        <v>2926.3110000000001</v>
      </c>
      <c r="J76">
        <v>4546</v>
      </c>
      <c r="K76">
        <v>665.07100000000003</v>
      </c>
      <c r="L76">
        <v>106.52200000000001</v>
      </c>
      <c r="M76">
        <v>90.481999999999999</v>
      </c>
    </row>
    <row r="77" spans="1:13" x14ac:dyDescent="0.25">
      <c r="A77" s="2">
        <v>42362</v>
      </c>
      <c r="B77">
        <v>4.45</v>
      </c>
      <c r="C77">
        <v>1.1364000000000001</v>
      </c>
      <c r="D77">
        <v>1.1364000000000001</v>
      </c>
      <c r="E77">
        <v>2.2410000000000001</v>
      </c>
      <c r="F77">
        <v>9.3620000000000001</v>
      </c>
      <c r="G77">
        <v>7.1210000000000004</v>
      </c>
      <c r="H77">
        <v>1.4372</v>
      </c>
      <c r="I77">
        <v>2959.5645</v>
      </c>
      <c r="J77">
        <v>4546</v>
      </c>
      <c r="K77">
        <v>665.07100000000003</v>
      </c>
      <c r="L77">
        <v>92.364999999999995</v>
      </c>
      <c r="M77">
        <v>90.549000000000007</v>
      </c>
    </row>
    <row r="78" spans="1:13" x14ac:dyDescent="0.25">
      <c r="A78" s="2">
        <v>42366</v>
      </c>
      <c r="B78">
        <v>4.07</v>
      </c>
      <c r="C78">
        <v>-8.5393000000000008</v>
      </c>
      <c r="D78">
        <v>-8.5393000000000008</v>
      </c>
      <c r="E78">
        <v>2.2303999999999999</v>
      </c>
      <c r="F78">
        <v>9.3787000000000003</v>
      </c>
      <c r="G78">
        <v>7.1482999999999999</v>
      </c>
      <c r="H78">
        <v>1.4421999999999999</v>
      </c>
      <c r="I78">
        <v>2706.8377</v>
      </c>
      <c r="J78">
        <v>4546</v>
      </c>
      <c r="K78">
        <v>665.07100000000003</v>
      </c>
      <c r="L78">
        <v>103.797</v>
      </c>
      <c r="M78">
        <v>93.231999999999999</v>
      </c>
    </row>
    <row r="79" spans="1:13" x14ac:dyDescent="0.25">
      <c r="A79" s="2">
        <v>42367</v>
      </c>
      <c r="B79">
        <v>4.58</v>
      </c>
      <c r="C79">
        <v>12.5307</v>
      </c>
      <c r="D79">
        <v>12.5307</v>
      </c>
      <c r="E79">
        <v>2.3050000000000002</v>
      </c>
      <c r="F79">
        <v>9.3414000000000001</v>
      </c>
      <c r="G79">
        <v>7.0364000000000004</v>
      </c>
      <c r="H79">
        <v>1.4742</v>
      </c>
      <c r="I79">
        <v>3046.0237000000002</v>
      </c>
      <c r="J79">
        <v>4546</v>
      </c>
      <c r="K79">
        <v>665.07100000000003</v>
      </c>
      <c r="L79">
        <v>112.53700000000001</v>
      </c>
      <c r="M79">
        <v>100.169</v>
      </c>
    </row>
    <row r="80" spans="1:13" x14ac:dyDescent="0.25">
      <c r="A80" s="2">
        <v>42368</v>
      </c>
      <c r="B80">
        <v>4.4000000000000004</v>
      </c>
      <c r="C80">
        <v>-3.9300999999999999</v>
      </c>
      <c r="D80">
        <v>-3.9300999999999999</v>
      </c>
      <c r="E80">
        <v>2.2942999999999998</v>
      </c>
      <c r="F80">
        <v>9.3696000000000002</v>
      </c>
      <c r="G80">
        <v>7.0753000000000004</v>
      </c>
      <c r="H80">
        <v>1.4794</v>
      </c>
      <c r="I80">
        <v>2926.3110000000001</v>
      </c>
      <c r="J80">
        <v>4546</v>
      </c>
      <c r="K80">
        <v>665.07100000000003</v>
      </c>
      <c r="L80">
        <v>116.759</v>
      </c>
      <c r="M80">
        <v>98.512</v>
      </c>
    </row>
    <row r="81" spans="1:13" x14ac:dyDescent="0.25">
      <c r="A81" s="2">
        <v>42369</v>
      </c>
      <c r="B81">
        <v>4.5</v>
      </c>
      <c r="C81">
        <v>2.2726999999999999</v>
      </c>
      <c r="D81">
        <v>2.2726999999999999</v>
      </c>
      <c r="E81">
        <v>2.2694000000000001</v>
      </c>
      <c r="F81">
        <v>9.4065999999999992</v>
      </c>
      <c r="G81">
        <v>7.1372</v>
      </c>
      <c r="H81">
        <v>1.4687999999999999</v>
      </c>
      <c r="I81">
        <v>2992.8181</v>
      </c>
      <c r="J81">
        <v>2397</v>
      </c>
      <c r="K81">
        <v>665.07100000000003</v>
      </c>
      <c r="L81">
        <v>110.852</v>
      </c>
      <c r="M81">
        <v>98.528999999999996</v>
      </c>
    </row>
    <row r="82" spans="1:13" x14ac:dyDescent="0.25">
      <c r="A82" s="2">
        <v>42373</v>
      </c>
      <c r="B82">
        <v>4.95</v>
      </c>
      <c r="C82">
        <v>10</v>
      </c>
      <c r="D82">
        <v>10</v>
      </c>
      <c r="E82">
        <v>2.2427999999999999</v>
      </c>
      <c r="F82">
        <v>10.039199999999999</v>
      </c>
      <c r="G82">
        <v>7.7964000000000002</v>
      </c>
      <c r="H82">
        <v>1.4151</v>
      </c>
      <c r="I82">
        <v>3292.0999000000002</v>
      </c>
      <c r="J82">
        <v>2397</v>
      </c>
      <c r="K82">
        <v>665.07100000000003</v>
      </c>
      <c r="L82">
        <v>112.90300000000001</v>
      </c>
      <c r="M82">
        <v>98.8</v>
      </c>
    </row>
    <row r="83" spans="1:13" x14ac:dyDescent="0.25">
      <c r="A83" s="2">
        <v>42374</v>
      </c>
      <c r="B83">
        <v>5.01</v>
      </c>
      <c r="C83">
        <v>1.2121</v>
      </c>
      <c r="D83">
        <v>1.2121</v>
      </c>
      <c r="E83">
        <v>2.2357</v>
      </c>
      <c r="F83">
        <v>10.0403</v>
      </c>
      <c r="G83">
        <v>7.8047000000000004</v>
      </c>
      <c r="H83">
        <v>1.4157</v>
      </c>
      <c r="I83">
        <v>3332.0041000000001</v>
      </c>
      <c r="J83">
        <v>2397</v>
      </c>
      <c r="K83">
        <v>665.07100000000003</v>
      </c>
      <c r="L83">
        <v>112.47199999999999</v>
      </c>
      <c r="M83">
        <v>97.221999999999994</v>
      </c>
    </row>
    <row r="84" spans="1:13" x14ac:dyDescent="0.25">
      <c r="A84" s="2">
        <v>42375</v>
      </c>
      <c r="B84">
        <v>4.68</v>
      </c>
      <c r="C84">
        <v>-6.5868000000000002</v>
      </c>
      <c r="D84">
        <v>-6.5868000000000002</v>
      </c>
      <c r="E84">
        <v>2.1701999999999999</v>
      </c>
      <c r="F84">
        <v>10.0847</v>
      </c>
      <c r="G84">
        <v>7.9143999999999997</v>
      </c>
      <c r="H84">
        <v>1.4317</v>
      </c>
      <c r="I84">
        <v>3112.5308</v>
      </c>
      <c r="J84">
        <v>2397</v>
      </c>
      <c r="K84">
        <v>665.07100000000003</v>
      </c>
      <c r="L84">
        <v>121.155</v>
      </c>
      <c r="M84">
        <v>99.210999999999999</v>
      </c>
    </row>
    <row r="85" spans="1:13" x14ac:dyDescent="0.25">
      <c r="A85" s="2">
        <v>42376</v>
      </c>
      <c r="B85">
        <v>4.41</v>
      </c>
      <c r="C85">
        <v>-5.7691999999999997</v>
      </c>
      <c r="D85">
        <v>-5.7691999999999997</v>
      </c>
      <c r="E85">
        <v>2.1455000000000002</v>
      </c>
      <c r="F85">
        <v>10.1744</v>
      </c>
      <c r="G85">
        <v>8.0288000000000004</v>
      </c>
      <c r="H85">
        <v>1.4451000000000001</v>
      </c>
      <c r="I85">
        <v>2932.9616999999998</v>
      </c>
      <c r="J85">
        <v>2397</v>
      </c>
      <c r="K85">
        <v>665.07100000000003</v>
      </c>
      <c r="L85">
        <v>116.202</v>
      </c>
      <c r="M85">
        <v>98.194999999999993</v>
      </c>
    </row>
    <row r="86" spans="1:13" x14ac:dyDescent="0.25">
      <c r="A86" s="2">
        <v>42377</v>
      </c>
      <c r="B86">
        <v>4.4400000000000004</v>
      </c>
      <c r="C86">
        <v>0.68030000000000002</v>
      </c>
      <c r="D86">
        <v>0.68030000000000002</v>
      </c>
      <c r="E86">
        <v>2.1156000000000001</v>
      </c>
      <c r="F86">
        <v>10.210699999999999</v>
      </c>
      <c r="G86">
        <v>8.0951000000000004</v>
      </c>
      <c r="H86">
        <v>1.4375</v>
      </c>
      <c r="I86">
        <v>2952.9137999999998</v>
      </c>
      <c r="J86">
        <v>2397</v>
      </c>
      <c r="K86">
        <v>665.07100000000003</v>
      </c>
      <c r="L86">
        <v>116.08799999999999</v>
      </c>
      <c r="M86">
        <v>98.260999999999996</v>
      </c>
    </row>
    <row r="87" spans="1:13" x14ac:dyDescent="0.25">
      <c r="A87" s="2">
        <v>42380</v>
      </c>
      <c r="B87">
        <v>4.17</v>
      </c>
      <c r="C87">
        <v>-6.0811000000000002</v>
      </c>
      <c r="D87">
        <v>-6.0811000000000002</v>
      </c>
      <c r="E87">
        <v>2.1753999999999998</v>
      </c>
      <c r="F87">
        <v>10.196400000000001</v>
      </c>
      <c r="G87">
        <v>8.0210000000000008</v>
      </c>
      <c r="H87">
        <v>1.4359999999999999</v>
      </c>
      <c r="I87">
        <v>2773.3447000000001</v>
      </c>
      <c r="J87">
        <v>2397</v>
      </c>
      <c r="K87">
        <v>665.07100000000003</v>
      </c>
      <c r="L87">
        <v>110.205</v>
      </c>
      <c r="M87">
        <v>99.497</v>
      </c>
    </row>
    <row r="88" spans="1:13" x14ac:dyDescent="0.25">
      <c r="A88" s="2">
        <v>42381</v>
      </c>
      <c r="B88">
        <v>4.05</v>
      </c>
      <c r="C88">
        <v>-2.8776999999999999</v>
      </c>
      <c r="D88">
        <v>-2.8776999999999999</v>
      </c>
      <c r="E88">
        <v>2.1032000000000002</v>
      </c>
      <c r="F88">
        <v>10.147</v>
      </c>
      <c r="G88">
        <v>8.0437999999999992</v>
      </c>
      <c r="H88">
        <v>1.4285000000000001</v>
      </c>
      <c r="I88">
        <v>2693.5362</v>
      </c>
      <c r="J88">
        <v>2397</v>
      </c>
      <c r="K88">
        <v>665.07100000000003</v>
      </c>
      <c r="L88">
        <v>85.834999999999994</v>
      </c>
      <c r="M88">
        <v>99.644999999999996</v>
      </c>
    </row>
    <row r="89" spans="1:13" x14ac:dyDescent="0.25">
      <c r="A89" s="2">
        <v>42382</v>
      </c>
      <c r="B89">
        <v>3.64</v>
      </c>
      <c r="C89">
        <v>-10.1235</v>
      </c>
      <c r="D89">
        <v>-10.1235</v>
      </c>
      <c r="E89">
        <v>2.0926999999999998</v>
      </c>
      <c r="F89">
        <v>10.239100000000001</v>
      </c>
      <c r="G89">
        <v>8.1464999999999996</v>
      </c>
      <c r="H89">
        <v>1.4694</v>
      </c>
      <c r="I89">
        <v>2420.8573000000001</v>
      </c>
      <c r="J89">
        <v>2397</v>
      </c>
      <c r="K89">
        <v>665.07100000000003</v>
      </c>
      <c r="L89">
        <v>98.971999999999994</v>
      </c>
      <c r="M89">
        <v>102.345</v>
      </c>
    </row>
    <row r="90" spans="1:13" x14ac:dyDescent="0.25">
      <c r="A90" s="2">
        <v>42383</v>
      </c>
      <c r="B90">
        <v>3.71</v>
      </c>
      <c r="C90">
        <v>1.9231</v>
      </c>
      <c r="D90">
        <v>1.9231</v>
      </c>
      <c r="E90">
        <v>2.0874000000000001</v>
      </c>
      <c r="F90">
        <v>10.1648</v>
      </c>
      <c r="G90">
        <v>8.0774000000000008</v>
      </c>
      <c r="H90">
        <v>1.4666999999999999</v>
      </c>
      <c r="I90">
        <v>2467.4122000000002</v>
      </c>
      <c r="J90">
        <v>2397</v>
      </c>
      <c r="K90">
        <v>665.07100000000003</v>
      </c>
      <c r="L90">
        <v>98.498000000000005</v>
      </c>
      <c r="M90">
        <v>102.726</v>
      </c>
    </row>
    <row r="91" spans="1:13" x14ac:dyDescent="0.25">
      <c r="A91" s="2">
        <v>42384</v>
      </c>
      <c r="B91">
        <v>3.56</v>
      </c>
      <c r="C91">
        <v>-4.0430999999999999</v>
      </c>
      <c r="D91">
        <v>-4.0430999999999999</v>
      </c>
      <c r="E91">
        <v>2.0347</v>
      </c>
      <c r="F91">
        <v>10.2118</v>
      </c>
      <c r="G91">
        <v>8.1769999999999996</v>
      </c>
      <c r="H91">
        <v>1.4712000000000001</v>
      </c>
      <c r="I91">
        <v>2367.6516000000001</v>
      </c>
      <c r="J91">
        <v>2397</v>
      </c>
      <c r="K91">
        <v>665.07100000000003</v>
      </c>
      <c r="L91">
        <v>68.739999999999995</v>
      </c>
      <c r="M91">
        <v>97.183000000000007</v>
      </c>
    </row>
    <row r="92" spans="1:13" x14ac:dyDescent="0.25">
      <c r="A92" s="2">
        <v>42388</v>
      </c>
      <c r="B92">
        <v>3.08</v>
      </c>
      <c r="C92">
        <v>-13.4831</v>
      </c>
      <c r="D92">
        <v>-13.4831</v>
      </c>
      <c r="E92">
        <v>2.0556000000000001</v>
      </c>
      <c r="F92">
        <v>10.206</v>
      </c>
      <c r="G92">
        <v>8.1502999999999997</v>
      </c>
      <c r="H92">
        <v>1.4668999999999999</v>
      </c>
      <c r="I92">
        <v>2048.4177</v>
      </c>
      <c r="J92">
        <v>2397</v>
      </c>
      <c r="K92">
        <v>665.07100000000003</v>
      </c>
      <c r="L92">
        <v>82.896000000000001</v>
      </c>
      <c r="M92">
        <v>103.876</v>
      </c>
    </row>
    <row r="93" spans="1:13" x14ac:dyDescent="0.25">
      <c r="A93" s="2">
        <v>42389</v>
      </c>
      <c r="B93">
        <v>3.32</v>
      </c>
      <c r="C93">
        <v>7.7922000000000002</v>
      </c>
      <c r="D93">
        <v>7.7922000000000002</v>
      </c>
      <c r="E93">
        <v>1.9824000000000002</v>
      </c>
      <c r="F93">
        <v>10.257</v>
      </c>
      <c r="G93">
        <v>8.2745999999999995</v>
      </c>
      <c r="H93">
        <v>1.4372</v>
      </c>
      <c r="I93">
        <v>2208.0347000000002</v>
      </c>
      <c r="J93">
        <v>2397</v>
      </c>
      <c r="K93">
        <v>665.07100000000003</v>
      </c>
      <c r="L93">
        <v>107.15900000000001</v>
      </c>
      <c r="M93">
        <v>105.93899999999999</v>
      </c>
    </row>
    <row r="94" spans="1:13" x14ac:dyDescent="0.25">
      <c r="A94" s="2">
        <v>42390</v>
      </c>
      <c r="B94">
        <v>3.55</v>
      </c>
      <c r="C94">
        <v>6.9276999999999997</v>
      </c>
      <c r="D94">
        <v>6.9276999999999997</v>
      </c>
      <c r="E94">
        <v>2.0310999999999999</v>
      </c>
      <c r="F94">
        <v>10.2189</v>
      </c>
      <c r="G94">
        <v>8.1877999999999993</v>
      </c>
      <c r="H94">
        <v>1.4457</v>
      </c>
      <c r="I94">
        <v>2361.0009</v>
      </c>
      <c r="J94">
        <v>2397</v>
      </c>
      <c r="K94">
        <v>665.07100000000003</v>
      </c>
      <c r="L94">
        <v>119.79600000000001</v>
      </c>
      <c r="M94">
        <v>107.75700000000001</v>
      </c>
    </row>
    <row r="95" spans="1:13" x14ac:dyDescent="0.25">
      <c r="A95" s="2">
        <v>42391</v>
      </c>
      <c r="B95">
        <v>3.51</v>
      </c>
      <c r="C95">
        <v>-1.1268</v>
      </c>
      <c r="D95">
        <v>-1.1268</v>
      </c>
      <c r="E95">
        <v>2.0518999999999998</v>
      </c>
      <c r="F95">
        <v>10.1525</v>
      </c>
      <c r="G95">
        <v>8.1006</v>
      </c>
      <c r="H95">
        <v>1.4262999999999999</v>
      </c>
      <c r="I95">
        <v>2334.3980999999999</v>
      </c>
      <c r="J95">
        <v>2397</v>
      </c>
      <c r="K95">
        <v>665.07100000000003</v>
      </c>
      <c r="L95">
        <v>118.669</v>
      </c>
      <c r="M95">
        <v>107.521</v>
      </c>
    </row>
    <row r="96" spans="1:13" x14ac:dyDescent="0.25">
      <c r="A96" s="2">
        <v>42394</v>
      </c>
      <c r="B96">
        <v>2.95</v>
      </c>
      <c r="C96">
        <v>-15.9544</v>
      </c>
      <c r="D96">
        <v>-15.9544</v>
      </c>
      <c r="E96">
        <v>2.0011999999999999</v>
      </c>
      <c r="F96">
        <v>10.0328</v>
      </c>
      <c r="G96">
        <v>8.0315999999999992</v>
      </c>
      <c r="H96">
        <v>1.4965999999999999</v>
      </c>
      <c r="I96">
        <v>1961.9585</v>
      </c>
      <c r="J96">
        <v>2397</v>
      </c>
      <c r="K96">
        <v>665.07100000000003</v>
      </c>
      <c r="L96">
        <v>142.44399999999999</v>
      </c>
      <c r="M96">
        <v>117.93600000000001</v>
      </c>
    </row>
    <row r="97" spans="1:13" x14ac:dyDescent="0.25">
      <c r="A97" s="2">
        <v>42395</v>
      </c>
      <c r="B97">
        <v>3.19</v>
      </c>
      <c r="C97">
        <v>8.1356000000000002</v>
      </c>
      <c r="D97">
        <v>8.1356000000000002</v>
      </c>
      <c r="E97">
        <v>1.9942</v>
      </c>
      <c r="F97">
        <v>10.055999999999999</v>
      </c>
      <c r="G97">
        <v>8.0618999999999996</v>
      </c>
      <c r="H97">
        <v>1.5192999999999999</v>
      </c>
      <c r="I97">
        <v>2121.5754999999999</v>
      </c>
      <c r="J97">
        <v>2397</v>
      </c>
      <c r="K97">
        <v>665.07100000000003</v>
      </c>
      <c r="L97">
        <v>155.78800000000001</v>
      </c>
      <c r="M97">
        <v>118.642</v>
      </c>
    </row>
    <row r="98" spans="1:13" x14ac:dyDescent="0.25">
      <c r="A98" s="2">
        <v>42396</v>
      </c>
      <c r="B98">
        <v>3.2800000000000002</v>
      </c>
      <c r="C98">
        <v>2.8212999999999999</v>
      </c>
      <c r="D98">
        <v>2.8212999999999999</v>
      </c>
      <c r="E98">
        <v>1.9992999999999999</v>
      </c>
      <c r="F98">
        <v>10.1462</v>
      </c>
      <c r="G98">
        <v>8.1468000000000007</v>
      </c>
      <c r="H98">
        <v>1.5058</v>
      </c>
      <c r="I98">
        <v>2181.4317999999998</v>
      </c>
      <c r="J98">
        <v>2397</v>
      </c>
      <c r="K98">
        <v>665.07100000000003</v>
      </c>
      <c r="L98">
        <v>149.94999999999999</v>
      </c>
      <c r="M98">
        <v>118.762</v>
      </c>
    </row>
    <row r="99" spans="1:13" x14ac:dyDescent="0.25">
      <c r="A99" s="2">
        <v>42397</v>
      </c>
      <c r="B99">
        <v>3.16</v>
      </c>
      <c r="C99">
        <v>-3.6585000000000001</v>
      </c>
      <c r="D99">
        <v>-3.6585000000000001</v>
      </c>
      <c r="E99">
        <v>1.9784000000000002</v>
      </c>
      <c r="F99">
        <v>10.066000000000001</v>
      </c>
      <c r="G99">
        <v>8.0876000000000001</v>
      </c>
      <c r="H99">
        <v>1.4966999999999999</v>
      </c>
      <c r="I99">
        <v>2101.6233000000002</v>
      </c>
      <c r="J99">
        <v>2397</v>
      </c>
      <c r="K99">
        <v>665.07100000000003</v>
      </c>
      <c r="L99">
        <v>149.26599999999999</v>
      </c>
      <c r="M99">
        <v>117.929</v>
      </c>
    </row>
    <row r="100" spans="1:13" x14ac:dyDescent="0.25">
      <c r="A100" s="2">
        <v>42398</v>
      </c>
      <c r="B100">
        <v>3.39</v>
      </c>
      <c r="C100">
        <v>7.2785000000000002</v>
      </c>
      <c r="D100">
        <v>7.2785000000000002</v>
      </c>
      <c r="E100">
        <v>1.9209000000000001</v>
      </c>
      <c r="F100">
        <v>9.8673999999999999</v>
      </c>
      <c r="G100">
        <v>7.9465000000000003</v>
      </c>
      <c r="H100">
        <v>1.5297000000000001</v>
      </c>
      <c r="I100">
        <v>2254.5895999999998</v>
      </c>
      <c r="J100">
        <v>2397</v>
      </c>
      <c r="K100">
        <v>665.07100000000003</v>
      </c>
      <c r="L100">
        <v>155.48099999999999</v>
      </c>
      <c r="M100">
        <v>119.48</v>
      </c>
    </row>
    <row r="101" spans="1:13" x14ac:dyDescent="0.25">
      <c r="A101" s="2">
        <v>42401</v>
      </c>
      <c r="B101">
        <v>3.21</v>
      </c>
      <c r="C101">
        <v>-5.3097000000000003</v>
      </c>
      <c r="D101">
        <v>-5.3097000000000003</v>
      </c>
      <c r="E101">
        <v>1.9485999999999999</v>
      </c>
      <c r="F101">
        <v>9.8507999999999996</v>
      </c>
      <c r="G101">
        <v>7.9021999999999997</v>
      </c>
      <c r="H101">
        <v>1.5407999999999999</v>
      </c>
      <c r="I101">
        <v>2134.8769000000002</v>
      </c>
      <c r="J101">
        <v>2397</v>
      </c>
      <c r="K101">
        <v>665.07100000000003</v>
      </c>
      <c r="L101">
        <v>135.46</v>
      </c>
      <c r="M101">
        <v>119.741</v>
      </c>
    </row>
    <row r="102" spans="1:13" x14ac:dyDescent="0.25">
      <c r="A102" s="2">
        <v>42402</v>
      </c>
      <c r="B102">
        <v>2.99</v>
      </c>
      <c r="C102">
        <v>-6.8536000000000001</v>
      </c>
      <c r="D102">
        <v>-6.8536000000000001</v>
      </c>
      <c r="E102">
        <v>1.8448</v>
      </c>
      <c r="F102">
        <v>10.0032</v>
      </c>
      <c r="G102">
        <v>8.1584000000000003</v>
      </c>
      <c r="H102">
        <v>1.5580000000000001</v>
      </c>
      <c r="I102">
        <v>1988.5613000000001</v>
      </c>
      <c r="J102">
        <v>2397</v>
      </c>
      <c r="K102">
        <v>665.07100000000003</v>
      </c>
      <c r="L102">
        <v>133.505</v>
      </c>
      <c r="M102">
        <v>117.94</v>
      </c>
    </row>
    <row r="103" spans="1:13" x14ac:dyDescent="0.25">
      <c r="A103" s="2">
        <v>42403</v>
      </c>
      <c r="B103">
        <v>3.36</v>
      </c>
      <c r="C103">
        <v>12.374599999999999</v>
      </c>
      <c r="D103">
        <v>12.374599999999999</v>
      </c>
      <c r="E103">
        <v>1.8860999999999999</v>
      </c>
      <c r="F103">
        <v>9.9941999999999993</v>
      </c>
      <c r="G103">
        <v>8.1081000000000003</v>
      </c>
      <c r="H103">
        <v>1.5724</v>
      </c>
      <c r="I103">
        <v>2234.6374999999998</v>
      </c>
      <c r="J103">
        <v>2397</v>
      </c>
      <c r="K103">
        <v>665.07100000000003</v>
      </c>
      <c r="L103">
        <v>145.17500000000001</v>
      </c>
      <c r="M103">
        <v>123.90900000000001</v>
      </c>
    </row>
    <row r="104" spans="1:13" x14ac:dyDescent="0.25">
      <c r="A104" s="2">
        <v>42404</v>
      </c>
      <c r="B104">
        <v>3.26</v>
      </c>
      <c r="C104">
        <v>-2.9762</v>
      </c>
      <c r="D104">
        <v>-2.9762</v>
      </c>
      <c r="E104">
        <v>1.8395000000000001</v>
      </c>
      <c r="F104">
        <v>9.9702999999999999</v>
      </c>
      <c r="G104">
        <v>8.1308000000000007</v>
      </c>
      <c r="H104">
        <v>1.5691000000000002</v>
      </c>
      <c r="I104">
        <v>2168.1304</v>
      </c>
      <c r="J104">
        <v>2397</v>
      </c>
      <c r="K104">
        <v>665.07100000000003</v>
      </c>
      <c r="L104">
        <v>145.749</v>
      </c>
      <c r="M104">
        <v>124.051</v>
      </c>
    </row>
    <row r="105" spans="1:13" x14ac:dyDescent="0.25">
      <c r="A105" s="2">
        <v>42405</v>
      </c>
      <c r="B105">
        <v>3.06</v>
      </c>
      <c r="C105">
        <v>-6.1349999999999998</v>
      </c>
      <c r="D105">
        <v>-6.1349999999999998</v>
      </c>
      <c r="E105">
        <v>1.8357000000000001</v>
      </c>
      <c r="F105">
        <v>10.0228</v>
      </c>
      <c r="G105">
        <v>8.1870999999999992</v>
      </c>
      <c r="H105">
        <v>1.5822000000000001</v>
      </c>
      <c r="I105">
        <v>2035.1162999999999</v>
      </c>
      <c r="J105">
        <v>2397</v>
      </c>
      <c r="K105">
        <v>665.07100000000003</v>
      </c>
      <c r="L105">
        <v>113.47199999999999</v>
      </c>
      <c r="M105">
        <v>120.54600000000001</v>
      </c>
    </row>
    <row r="106" spans="1:13" x14ac:dyDescent="0.25">
      <c r="A106" s="2">
        <v>42408</v>
      </c>
      <c r="B106">
        <v>2.04</v>
      </c>
      <c r="C106">
        <v>-33.333300000000001</v>
      </c>
      <c r="D106">
        <v>-33.333300000000001</v>
      </c>
      <c r="E106">
        <v>1.7483</v>
      </c>
      <c r="F106">
        <v>10.072100000000001</v>
      </c>
      <c r="G106">
        <v>8.3238000000000003</v>
      </c>
      <c r="H106">
        <v>1.7215</v>
      </c>
      <c r="I106">
        <v>1356.7442000000001</v>
      </c>
      <c r="J106">
        <v>2397</v>
      </c>
      <c r="K106">
        <v>665.07100000000003</v>
      </c>
      <c r="L106">
        <v>239.059</v>
      </c>
      <c r="M106">
        <v>168.107</v>
      </c>
    </row>
    <row r="107" spans="1:13" x14ac:dyDescent="0.25">
      <c r="A107" s="2">
        <v>42409</v>
      </c>
      <c r="B107">
        <v>1.95</v>
      </c>
      <c r="C107">
        <v>-4.4118000000000004</v>
      </c>
      <c r="D107">
        <v>-4.4118000000000004</v>
      </c>
      <c r="E107">
        <v>1.726</v>
      </c>
      <c r="F107">
        <v>10.0581</v>
      </c>
      <c r="G107">
        <v>8.3321000000000005</v>
      </c>
      <c r="H107">
        <v>1.7222</v>
      </c>
      <c r="I107">
        <v>1296.8878</v>
      </c>
      <c r="J107">
        <v>2397</v>
      </c>
      <c r="K107">
        <v>665.07100000000003</v>
      </c>
      <c r="L107">
        <v>234.54599999999999</v>
      </c>
      <c r="M107">
        <v>167.10300000000001</v>
      </c>
    </row>
    <row r="108" spans="1:13" x14ac:dyDescent="0.25">
      <c r="A108" s="2">
        <v>42410</v>
      </c>
      <c r="B108">
        <v>1.7</v>
      </c>
      <c r="C108">
        <v>-12.820499999999999</v>
      </c>
      <c r="D108">
        <v>-12.820499999999999</v>
      </c>
      <c r="E108">
        <v>1.6680999999999999</v>
      </c>
      <c r="F108">
        <v>10.050700000000001</v>
      </c>
      <c r="G108">
        <v>8.3826000000000001</v>
      </c>
      <c r="H108">
        <v>1.7231000000000001</v>
      </c>
      <c r="I108">
        <v>1130.6202000000001</v>
      </c>
      <c r="J108">
        <v>2397</v>
      </c>
      <c r="K108">
        <v>665.07100000000003</v>
      </c>
      <c r="L108">
        <v>237.833</v>
      </c>
      <c r="M108">
        <v>164.21199999999999</v>
      </c>
    </row>
    <row r="109" spans="1:13" x14ac:dyDescent="0.25">
      <c r="A109" s="2">
        <v>42411</v>
      </c>
      <c r="B109">
        <v>1.78</v>
      </c>
      <c r="C109">
        <v>4.7058999999999997</v>
      </c>
      <c r="D109">
        <v>4.7058999999999997</v>
      </c>
      <c r="E109">
        <v>1.659</v>
      </c>
      <c r="F109">
        <v>10.0928</v>
      </c>
      <c r="G109">
        <v>8.4337</v>
      </c>
      <c r="H109">
        <v>1.7029999999999998</v>
      </c>
      <c r="I109">
        <v>1183.8258000000001</v>
      </c>
      <c r="J109">
        <v>2397</v>
      </c>
      <c r="K109">
        <v>665.07100000000003</v>
      </c>
      <c r="L109">
        <v>233.53700000000001</v>
      </c>
      <c r="M109">
        <v>165.93799999999999</v>
      </c>
    </row>
    <row r="110" spans="1:13" x14ac:dyDescent="0.25">
      <c r="A110" s="2">
        <v>42412</v>
      </c>
      <c r="B110">
        <v>1.5899999999999999</v>
      </c>
      <c r="C110">
        <v>-10.674200000000001</v>
      </c>
      <c r="D110">
        <v>-10.674200000000001</v>
      </c>
      <c r="E110">
        <v>1.7481</v>
      </c>
      <c r="F110">
        <v>10.0406</v>
      </c>
      <c r="G110">
        <v>8.2925000000000004</v>
      </c>
      <c r="H110">
        <v>1.6375</v>
      </c>
      <c r="I110">
        <v>1057.4623999999999</v>
      </c>
      <c r="J110">
        <v>2397</v>
      </c>
      <c r="K110">
        <v>665.07100000000003</v>
      </c>
      <c r="L110">
        <v>234.25800000000001</v>
      </c>
      <c r="M110">
        <v>166.81899999999999</v>
      </c>
    </row>
    <row r="111" spans="1:13" x14ac:dyDescent="0.25">
      <c r="A111" s="2">
        <v>42416</v>
      </c>
      <c r="B111">
        <v>1.8599999999999999</v>
      </c>
      <c r="C111">
        <v>16.981100000000001</v>
      </c>
      <c r="D111">
        <v>16.981100000000001</v>
      </c>
      <c r="E111">
        <v>1.7723</v>
      </c>
      <c r="F111">
        <v>9.9839000000000002</v>
      </c>
      <c r="G111">
        <v>8.2116000000000007</v>
      </c>
      <c r="H111">
        <v>1.6956</v>
      </c>
      <c r="I111">
        <v>1237.0315000000001</v>
      </c>
      <c r="J111">
        <v>2397</v>
      </c>
      <c r="K111">
        <v>665.07100000000003</v>
      </c>
      <c r="L111">
        <v>266.30700000000002</v>
      </c>
      <c r="M111">
        <v>172.24100000000001</v>
      </c>
    </row>
    <row r="112" spans="1:13" x14ac:dyDescent="0.25">
      <c r="A112" s="2">
        <v>42417</v>
      </c>
      <c r="B112">
        <v>1.88</v>
      </c>
      <c r="C112">
        <v>1.0752999999999999</v>
      </c>
      <c r="D112">
        <v>1.0752999999999999</v>
      </c>
      <c r="E112">
        <v>1.819</v>
      </c>
      <c r="F112">
        <v>9.9054000000000002</v>
      </c>
      <c r="G112">
        <v>8.0863999999999994</v>
      </c>
      <c r="H112">
        <v>1.6903999999999999</v>
      </c>
      <c r="I112">
        <v>1250.3329000000001</v>
      </c>
      <c r="J112">
        <v>2397</v>
      </c>
      <c r="K112">
        <v>665.07100000000003</v>
      </c>
      <c r="L112">
        <v>249.988</v>
      </c>
      <c r="M112">
        <v>172.208</v>
      </c>
    </row>
    <row r="113" spans="1:13" x14ac:dyDescent="0.25">
      <c r="A113" s="2">
        <v>42418</v>
      </c>
      <c r="B113">
        <v>1.98</v>
      </c>
      <c r="C113">
        <v>5.3190999999999997</v>
      </c>
      <c r="D113">
        <v>5.3190999999999997</v>
      </c>
      <c r="E113">
        <v>1.7396</v>
      </c>
      <c r="F113">
        <v>9.8940000000000001</v>
      </c>
      <c r="G113">
        <v>8.1544000000000008</v>
      </c>
      <c r="H113">
        <v>1.6827000000000001</v>
      </c>
      <c r="I113">
        <v>1316.8398999999999</v>
      </c>
      <c r="J113">
        <v>2397</v>
      </c>
      <c r="K113">
        <v>665.07100000000003</v>
      </c>
      <c r="L113">
        <v>257.42500000000001</v>
      </c>
      <c r="M113">
        <v>173.727</v>
      </c>
    </row>
    <row r="114" spans="1:13" x14ac:dyDescent="0.25">
      <c r="A114" s="2">
        <v>42419</v>
      </c>
      <c r="B114">
        <v>2</v>
      </c>
      <c r="C114">
        <v>1.0101</v>
      </c>
      <c r="D114">
        <v>1.0101</v>
      </c>
      <c r="E114">
        <v>1.7448999999999999</v>
      </c>
      <c r="F114">
        <v>9.8934999999999995</v>
      </c>
      <c r="G114">
        <v>8.1486000000000001</v>
      </c>
      <c r="H114">
        <v>1.6888000000000001</v>
      </c>
      <c r="I114">
        <v>1330.1414</v>
      </c>
      <c r="J114">
        <v>2397</v>
      </c>
      <c r="K114">
        <v>665.07100000000003</v>
      </c>
      <c r="L114">
        <v>259.70299999999997</v>
      </c>
      <c r="M114">
        <v>173.86699999999999</v>
      </c>
    </row>
    <row r="115" spans="1:13" x14ac:dyDescent="0.25">
      <c r="A115" s="2">
        <v>42422</v>
      </c>
      <c r="B115">
        <v>2.39</v>
      </c>
      <c r="C115">
        <v>19.5</v>
      </c>
      <c r="D115">
        <v>19.5</v>
      </c>
      <c r="E115">
        <v>1.7518</v>
      </c>
      <c r="F115">
        <v>9.9993999999999996</v>
      </c>
      <c r="G115">
        <v>8.2477</v>
      </c>
      <c r="H115">
        <v>1.7467000000000001</v>
      </c>
      <c r="I115">
        <v>1589.5189</v>
      </c>
      <c r="J115">
        <v>2397</v>
      </c>
      <c r="K115">
        <v>665.07100000000003</v>
      </c>
      <c r="L115">
        <v>173.07300000000001</v>
      </c>
      <c r="M115">
        <v>184.245</v>
      </c>
    </row>
    <row r="116" spans="1:13" x14ac:dyDescent="0.25">
      <c r="A116" s="2">
        <v>42423</v>
      </c>
      <c r="B116">
        <v>2.19</v>
      </c>
      <c r="C116">
        <v>-8.3681999999999999</v>
      </c>
      <c r="D116">
        <v>-8.3681999999999999</v>
      </c>
      <c r="E116">
        <v>1.7225000000000001</v>
      </c>
      <c r="F116">
        <v>9.9373000000000005</v>
      </c>
      <c r="G116">
        <v>8.2148000000000003</v>
      </c>
      <c r="H116">
        <v>1.7644</v>
      </c>
      <c r="I116">
        <v>1456.5047999999999</v>
      </c>
      <c r="J116">
        <v>2397</v>
      </c>
      <c r="K116">
        <v>665.07100000000003</v>
      </c>
      <c r="L116">
        <v>179.42599999999999</v>
      </c>
      <c r="M116">
        <v>184.905</v>
      </c>
    </row>
    <row r="117" spans="1:13" x14ac:dyDescent="0.25">
      <c r="A117" s="2">
        <v>42424</v>
      </c>
      <c r="B117">
        <v>2.69</v>
      </c>
      <c r="C117">
        <v>22.831099999999999</v>
      </c>
      <c r="D117">
        <v>22.831099999999999</v>
      </c>
      <c r="E117">
        <v>1.7484</v>
      </c>
      <c r="F117">
        <v>9.8519000000000005</v>
      </c>
      <c r="G117">
        <v>8.1035000000000004</v>
      </c>
      <c r="H117">
        <v>1.7881</v>
      </c>
      <c r="I117">
        <v>1789.0400999999999</v>
      </c>
      <c r="J117">
        <v>2397</v>
      </c>
      <c r="K117">
        <v>665.07100000000003</v>
      </c>
      <c r="L117">
        <v>180.834</v>
      </c>
      <c r="M117">
        <v>197.05199999999999</v>
      </c>
    </row>
    <row r="118" spans="1:13" x14ac:dyDescent="0.25">
      <c r="A118" s="2">
        <v>42425</v>
      </c>
      <c r="B118">
        <v>2.56</v>
      </c>
      <c r="C118">
        <v>-4.8327</v>
      </c>
      <c r="D118">
        <v>-4.8327</v>
      </c>
      <c r="E118">
        <v>1.7157</v>
      </c>
      <c r="F118">
        <v>9.8271999999999995</v>
      </c>
      <c r="G118">
        <v>8.1114999999999995</v>
      </c>
      <c r="H118">
        <v>1.7701</v>
      </c>
      <c r="I118">
        <v>1702.3814</v>
      </c>
      <c r="J118">
        <v>2397</v>
      </c>
      <c r="K118">
        <v>664.99300000000005</v>
      </c>
      <c r="L118">
        <v>188.80500000000001</v>
      </c>
      <c r="M118">
        <v>195.292</v>
      </c>
    </row>
    <row r="119" spans="1:13" x14ac:dyDescent="0.25">
      <c r="A119" s="2">
        <v>42426</v>
      </c>
      <c r="B119">
        <v>2.7</v>
      </c>
      <c r="C119">
        <v>5.4687999999999999</v>
      </c>
      <c r="D119">
        <v>5.4687999999999999</v>
      </c>
      <c r="E119">
        <v>1.7623</v>
      </c>
      <c r="F119">
        <v>9.8553999999999995</v>
      </c>
      <c r="G119">
        <v>8.0930999999999997</v>
      </c>
      <c r="H119">
        <v>1.7669999999999999</v>
      </c>
      <c r="I119">
        <v>1795.4803999999999</v>
      </c>
      <c r="J119">
        <v>2397</v>
      </c>
      <c r="K119">
        <v>664.99300000000005</v>
      </c>
      <c r="L119">
        <v>164.53299999999999</v>
      </c>
      <c r="M119">
        <v>196.066</v>
      </c>
    </row>
    <row r="120" spans="1:13" x14ac:dyDescent="0.25">
      <c r="A120" s="2">
        <v>42429</v>
      </c>
      <c r="B120">
        <v>2.61</v>
      </c>
      <c r="C120">
        <v>-3.3332999999999999</v>
      </c>
      <c r="D120">
        <v>-3.3332999999999999</v>
      </c>
      <c r="E120">
        <v>1.7347000000000001</v>
      </c>
      <c r="F120">
        <v>9.8697999999999997</v>
      </c>
      <c r="G120">
        <v>8.1349999999999998</v>
      </c>
      <c r="H120">
        <v>1.7694000000000001</v>
      </c>
      <c r="I120">
        <v>1735.6310000000001</v>
      </c>
      <c r="J120">
        <v>2397</v>
      </c>
      <c r="K120">
        <v>664.99300000000005</v>
      </c>
      <c r="L120">
        <v>159.47</v>
      </c>
      <c r="M120">
        <v>195.97200000000001</v>
      </c>
    </row>
    <row r="121" spans="1:13" x14ac:dyDescent="0.25">
      <c r="A121" s="2">
        <v>42430</v>
      </c>
      <c r="B121">
        <v>2.76</v>
      </c>
      <c r="C121">
        <v>5.7470999999999997</v>
      </c>
      <c r="D121">
        <v>5.7470999999999997</v>
      </c>
      <c r="E121">
        <v>1.8249</v>
      </c>
      <c r="F121">
        <v>9.7735000000000003</v>
      </c>
      <c r="G121">
        <v>7.9485999999999999</v>
      </c>
      <c r="H121">
        <v>1.7810000000000001</v>
      </c>
      <c r="I121">
        <v>1835.38</v>
      </c>
      <c r="J121">
        <v>2397</v>
      </c>
      <c r="K121">
        <v>664.99300000000005</v>
      </c>
      <c r="L121">
        <v>158.83699999999999</v>
      </c>
      <c r="M121">
        <v>192.399</v>
      </c>
    </row>
    <row r="122" spans="1:13" x14ac:dyDescent="0.25">
      <c r="A122" s="2">
        <v>42431</v>
      </c>
      <c r="B122">
        <v>3.4</v>
      </c>
      <c r="C122">
        <v>23.188400000000001</v>
      </c>
      <c r="D122">
        <v>23.188400000000001</v>
      </c>
      <c r="E122">
        <v>1.8406</v>
      </c>
      <c r="F122">
        <v>9.7406000000000006</v>
      </c>
      <c r="G122">
        <v>7.9</v>
      </c>
      <c r="H122">
        <v>1.8023</v>
      </c>
      <c r="I122">
        <v>2260.9753000000001</v>
      </c>
      <c r="J122">
        <v>2397</v>
      </c>
      <c r="K122">
        <v>664.99300000000005</v>
      </c>
      <c r="L122">
        <v>182.36799999999999</v>
      </c>
      <c r="M122">
        <v>201.41900000000001</v>
      </c>
    </row>
    <row r="123" spans="1:13" x14ac:dyDescent="0.25">
      <c r="A123" s="2">
        <v>42432</v>
      </c>
      <c r="B123">
        <v>4.2699999999999996</v>
      </c>
      <c r="C123">
        <v>25.588200000000001</v>
      </c>
      <c r="D123">
        <v>25.588200000000001</v>
      </c>
      <c r="E123">
        <v>1.8336999999999999</v>
      </c>
      <c r="F123">
        <v>9.6869999999999994</v>
      </c>
      <c r="G123">
        <v>7.8532999999999999</v>
      </c>
      <c r="H123">
        <v>1.8224</v>
      </c>
      <c r="I123">
        <v>2839.5189999999998</v>
      </c>
      <c r="J123">
        <v>2397</v>
      </c>
      <c r="K123">
        <v>664.99300000000005</v>
      </c>
      <c r="L123">
        <v>199.697</v>
      </c>
      <c r="M123">
        <v>211.816</v>
      </c>
    </row>
    <row r="124" spans="1:13" x14ac:dyDescent="0.25">
      <c r="A124" s="2">
        <v>42433</v>
      </c>
      <c r="B124">
        <v>5.08</v>
      </c>
      <c r="C124">
        <v>18.9696</v>
      </c>
      <c r="D124">
        <v>18.9696</v>
      </c>
      <c r="E124">
        <v>1.8740999999999999</v>
      </c>
      <c r="F124">
        <v>9.6580999999999992</v>
      </c>
      <c r="G124">
        <v>7.7841000000000005</v>
      </c>
      <c r="H124">
        <v>1.8446</v>
      </c>
      <c r="I124">
        <v>3378.1631000000002</v>
      </c>
      <c r="J124">
        <v>2397</v>
      </c>
      <c r="K124">
        <v>664.99300000000005</v>
      </c>
      <c r="L124">
        <v>199.03</v>
      </c>
      <c r="M124">
        <v>217.548</v>
      </c>
    </row>
    <row r="125" spans="1:13" x14ac:dyDescent="0.25">
      <c r="A125" s="2">
        <v>42436</v>
      </c>
      <c r="B125">
        <v>5.23</v>
      </c>
      <c r="C125">
        <v>2.9527999999999999</v>
      </c>
      <c r="D125">
        <v>2.9527999999999999</v>
      </c>
      <c r="E125">
        <v>1.9056999999999999</v>
      </c>
      <c r="F125">
        <v>9.7253000000000007</v>
      </c>
      <c r="G125">
        <v>7.8196000000000003</v>
      </c>
      <c r="H125">
        <v>1.845</v>
      </c>
      <c r="I125">
        <v>3477.9119999999998</v>
      </c>
      <c r="J125">
        <v>2397</v>
      </c>
      <c r="K125">
        <v>664.99300000000005</v>
      </c>
      <c r="L125">
        <v>174.84899999999999</v>
      </c>
      <c r="M125">
        <v>209.73400000000001</v>
      </c>
    </row>
    <row r="126" spans="1:13" x14ac:dyDescent="0.25">
      <c r="A126" s="2">
        <v>42437</v>
      </c>
      <c r="B126">
        <v>4.3</v>
      </c>
      <c r="C126">
        <v>-17.782</v>
      </c>
      <c r="D126">
        <v>-17.782</v>
      </c>
      <c r="E126">
        <v>1.8287</v>
      </c>
      <c r="F126">
        <v>9.7931000000000008</v>
      </c>
      <c r="G126">
        <v>7.9644000000000004</v>
      </c>
      <c r="H126">
        <v>1.8873</v>
      </c>
      <c r="I126">
        <v>2859.4688000000001</v>
      </c>
      <c r="J126">
        <v>2397</v>
      </c>
      <c r="K126">
        <v>664.99300000000005</v>
      </c>
      <c r="L126">
        <v>220.697</v>
      </c>
      <c r="M126">
        <v>218.505</v>
      </c>
    </row>
    <row r="127" spans="1:13" x14ac:dyDescent="0.25">
      <c r="A127" s="2">
        <v>42438</v>
      </c>
      <c r="B127">
        <v>4.63</v>
      </c>
      <c r="C127">
        <v>7.6744000000000003</v>
      </c>
      <c r="D127">
        <v>7.6744000000000003</v>
      </c>
      <c r="E127">
        <v>1.8759999999999999</v>
      </c>
      <c r="F127">
        <v>9.8123000000000005</v>
      </c>
      <c r="G127">
        <v>7.9363000000000001</v>
      </c>
      <c r="H127">
        <v>1.8955</v>
      </c>
      <c r="I127">
        <v>3078.9164000000001</v>
      </c>
      <c r="J127">
        <v>2397</v>
      </c>
      <c r="K127">
        <v>664.99300000000005</v>
      </c>
      <c r="L127">
        <v>212.02099999999999</v>
      </c>
      <c r="M127">
        <v>219.28299999999999</v>
      </c>
    </row>
    <row r="128" spans="1:13" x14ac:dyDescent="0.25">
      <c r="A128" s="2">
        <v>42439</v>
      </c>
      <c r="B128">
        <v>4.6100000000000003</v>
      </c>
      <c r="C128">
        <v>-0.432</v>
      </c>
      <c r="D128">
        <v>-0.432</v>
      </c>
      <c r="E128">
        <v>1.9323000000000001</v>
      </c>
      <c r="F128">
        <v>9.8018999999999998</v>
      </c>
      <c r="G128">
        <v>7.8695000000000004</v>
      </c>
      <c r="H128">
        <v>1.8955</v>
      </c>
      <c r="I128">
        <v>3065.6165000000001</v>
      </c>
      <c r="J128">
        <v>2397</v>
      </c>
      <c r="K128">
        <v>664.99300000000005</v>
      </c>
      <c r="L128">
        <v>215.364</v>
      </c>
      <c r="M128">
        <v>218.81899999999999</v>
      </c>
    </row>
    <row r="129" spans="1:13" x14ac:dyDescent="0.25">
      <c r="A129" s="2">
        <v>42440</v>
      </c>
      <c r="B129">
        <v>4.7</v>
      </c>
      <c r="C129">
        <v>1.9523000000000001</v>
      </c>
      <c r="D129">
        <v>1.9523000000000001</v>
      </c>
      <c r="E129">
        <v>1.9839</v>
      </c>
      <c r="F129">
        <v>9.7341999999999995</v>
      </c>
      <c r="G129">
        <v>7.7503000000000002</v>
      </c>
      <c r="H129">
        <v>1.8915999999999999</v>
      </c>
      <c r="I129">
        <v>3125.4659000000001</v>
      </c>
      <c r="J129">
        <v>2397</v>
      </c>
      <c r="K129">
        <v>664.99300000000005</v>
      </c>
      <c r="L129">
        <v>209.691</v>
      </c>
      <c r="M129">
        <v>218.11199999999999</v>
      </c>
    </row>
    <row r="130" spans="1:13" x14ac:dyDescent="0.25">
      <c r="A130" s="2">
        <v>42443</v>
      </c>
      <c r="B130">
        <v>4.38</v>
      </c>
      <c r="C130">
        <v>-6.8085000000000004</v>
      </c>
      <c r="D130">
        <v>-6.8085000000000004</v>
      </c>
      <c r="E130">
        <v>1.9592000000000001</v>
      </c>
      <c r="F130">
        <v>9.7222000000000008</v>
      </c>
      <c r="G130">
        <v>7.7630999999999997</v>
      </c>
      <c r="H130">
        <v>1.9016999999999999</v>
      </c>
      <c r="I130">
        <v>2912.6682000000001</v>
      </c>
      <c r="J130">
        <v>2397</v>
      </c>
      <c r="K130">
        <v>664.99300000000005</v>
      </c>
      <c r="L130">
        <v>222.18100000000001</v>
      </c>
      <c r="M130">
        <v>218.61099999999999</v>
      </c>
    </row>
    <row r="131" spans="1:13" x14ac:dyDescent="0.25">
      <c r="A131" s="2">
        <v>42444</v>
      </c>
      <c r="B131">
        <v>4.18</v>
      </c>
      <c r="C131">
        <v>-4.5662000000000003</v>
      </c>
      <c r="D131">
        <v>-4.5662000000000003</v>
      </c>
      <c r="E131">
        <v>1.9699</v>
      </c>
      <c r="F131">
        <v>9.7213999999999992</v>
      </c>
      <c r="G131">
        <v>7.7515999999999998</v>
      </c>
      <c r="H131">
        <v>1.9102999999999999</v>
      </c>
      <c r="I131">
        <v>2779.6696000000002</v>
      </c>
      <c r="J131">
        <v>2397</v>
      </c>
      <c r="K131">
        <v>664.99300000000005</v>
      </c>
      <c r="L131">
        <v>205.185</v>
      </c>
      <c r="M131">
        <v>217.88900000000001</v>
      </c>
    </row>
    <row r="132" spans="1:13" x14ac:dyDescent="0.25">
      <c r="A132" s="2">
        <v>42445</v>
      </c>
      <c r="B132">
        <v>4.3899999999999997</v>
      </c>
      <c r="C132">
        <v>5.0239000000000003</v>
      </c>
      <c r="D132">
        <v>5.0239000000000003</v>
      </c>
      <c r="E132">
        <v>1.9081000000000001</v>
      </c>
      <c r="F132">
        <v>9.6991999999999994</v>
      </c>
      <c r="G132">
        <v>7.7911000000000001</v>
      </c>
      <c r="H132">
        <v>1.9157</v>
      </c>
      <c r="I132">
        <v>2919.3181</v>
      </c>
      <c r="J132">
        <v>2397</v>
      </c>
      <c r="K132">
        <v>664.99300000000005</v>
      </c>
      <c r="L132">
        <v>165.90199999999999</v>
      </c>
      <c r="M132">
        <v>215.79</v>
      </c>
    </row>
    <row r="133" spans="1:13" x14ac:dyDescent="0.25">
      <c r="A133" s="2">
        <v>42446</v>
      </c>
      <c r="B133">
        <v>4.79</v>
      </c>
      <c r="C133">
        <v>9.1115999999999993</v>
      </c>
      <c r="D133">
        <v>9.1115999999999993</v>
      </c>
      <c r="E133">
        <v>1.8957999999999999</v>
      </c>
      <c r="F133">
        <v>9.6675000000000004</v>
      </c>
      <c r="G133">
        <v>7.7716000000000003</v>
      </c>
      <c r="H133">
        <v>1.9281000000000001</v>
      </c>
      <c r="I133">
        <v>3185.3152</v>
      </c>
      <c r="J133">
        <v>2397</v>
      </c>
      <c r="K133">
        <v>664.99300000000005</v>
      </c>
      <c r="L133">
        <v>141.74700000000001</v>
      </c>
      <c r="M133">
        <v>216.65899999999999</v>
      </c>
    </row>
    <row r="134" spans="1:13" x14ac:dyDescent="0.25">
      <c r="A134" s="2">
        <v>42447</v>
      </c>
      <c r="B134">
        <v>4.91</v>
      </c>
      <c r="C134">
        <v>2.5051999999999999</v>
      </c>
      <c r="D134">
        <v>2.5051999999999999</v>
      </c>
      <c r="E134">
        <v>1.8732</v>
      </c>
      <c r="F134">
        <v>9.6438000000000006</v>
      </c>
      <c r="G134">
        <v>7.7706</v>
      </c>
      <c r="H134">
        <v>1.9302000000000001</v>
      </c>
      <c r="I134">
        <v>3265.1143000000002</v>
      </c>
      <c r="J134">
        <v>2397</v>
      </c>
      <c r="K134">
        <v>664.99300000000005</v>
      </c>
      <c r="L134">
        <v>141.41</v>
      </c>
      <c r="M134">
        <v>215.37</v>
      </c>
    </row>
    <row r="135" spans="1:13" x14ac:dyDescent="0.25">
      <c r="A135" s="2">
        <v>42450</v>
      </c>
      <c r="B135">
        <v>4.88</v>
      </c>
      <c r="C135">
        <v>-0.61099999999999999</v>
      </c>
      <c r="D135">
        <v>-0.61099999999999999</v>
      </c>
      <c r="E135">
        <v>1.9155</v>
      </c>
      <c r="F135">
        <v>9.6305999999999994</v>
      </c>
      <c r="G135">
        <v>7.7150999999999996</v>
      </c>
      <c r="H135">
        <v>1.9323000000000001</v>
      </c>
      <c r="I135">
        <v>3245.1646000000001</v>
      </c>
      <c r="J135">
        <v>2397</v>
      </c>
      <c r="K135">
        <v>664.99300000000005</v>
      </c>
      <c r="L135">
        <v>84.353999999999999</v>
      </c>
      <c r="M135">
        <v>171.47</v>
      </c>
    </row>
    <row r="136" spans="1:13" x14ac:dyDescent="0.25">
      <c r="A136" s="2">
        <v>42451</v>
      </c>
      <c r="B136">
        <v>4.82</v>
      </c>
      <c r="C136">
        <v>-1.2295</v>
      </c>
      <c r="D136">
        <v>-1.2295</v>
      </c>
      <c r="E136">
        <v>1.9403000000000001</v>
      </c>
      <c r="F136">
        <v>9.6295999999999999</v>
      </c>
      <c r="G136">
        <v>7.6891999999999996</v>
      </c>
      <c r="H136">
        <v>1.9340999999999999</v>
      </c>
      <c r="I136">
        <v>3205.2649999999999</v>
      </c>
      <c r="J136">
        <v>2397</v>
      </c>
      <c r="K136">
        <v>664.99300000000005</v>
      </c>
      <c r="L136">
        <v>76.864999999999995</v>
      </c>
      <c r="M136">
        <v>170.41300000000001</v>
      </c>
    </row>
    <row r="137" spans="1:13" x14ac:dyDescent="0.25">
      <c r="A137" s="2">
        <v>42452</v>
      </c>
      <c r="B137">
        <v>4.13</v>
      </c>
      <c r="C137">
        <v>-14.3154</v>
      </c>
      <c r="D137">
        <v>-14.3154</v>
      </c>
      <c r="E137">
        <v>1.8786</v>
      </c>
      <c r="F137">
        <v>9.6488999999999994</v>
      </c>
      <c r="G137">
        <v>7.7702999999999998</v>
      </c>
      <c r="H137">
        <v>1.9544999999999999</v>
      </c>
      <c r="I137">
        <v>2746.42</v>
      </c>
      <c r="J137">
        <v>2397</v>
      </c>
      <c r="K137">
        <v>664.99300000000005</v>
      </c>
      <c r="L137">
        <v>115.245</v>
      </c>
      <c r="M137">
        <v>172.071</v>
      </c>
    </row>
    <row r="138" spans="1:13" x14ac:dyDescent="0.25">
      <c r="A138" s="2">
        <v>42453</v>
      </c>
      <c r="B138">
        <v>4.25</v>
      </c>
      <c r="C138">
        <v>2.9055999999999997</v>
      </c>
      <c r="D138">
        <v>2.9055999999999997</v>
      </c>
      <c r="E138">
        <v>1.9</v>
      </c>
      <c r="F138">
        <v>9.6529000000000007</v>
      </c>
      <c r="G138">
        <v>7.7527999999999997</v>
      </c>
      <c r="H138">
        <v>1.954</v>
      </c>
      <c r="I138">
        <v>2826.2190999999998</v>
      </c>
      <c r="J138">
        <v>2397</v>
      </c>
      <c r="K138">
        <v>664.99300000000005</v>
      </c>
      <c r="L138">
        <v>116.178</v>
      </c>
      <c r="M138">
        <v>172.005</v>
      </c>
    </row>
    <row r="139" spans="1:13" x14ac:dyDescent="0.25">
      <c r="A139" s="2">
        <v>42457</v>
      </c>
      <c r="B139">
        <v>4.1500000000000004</v>
      </c>
      <c r="C139">
        <v>-2.3529</v>
      </c>
      <c r="D139">
        <v>-2.3529</v>
      </c>
      <c r="E139">
        <v>1.8860000000000001</v>
      </c>
      <c r="F139">
        <v>9.6549999999999994</v>
      </c>
      <c r="G139">
        <v>7.7690000000000001</v>
      </c>
      <c r="H139">
        <v>1.956</v>
      </c>
      <c r="I139">
        <v>2759.7199000000001</v>
      </c>
      <c r="J139">
        <v>2397</v>
      </c>
      <c r="K139">
        <v>664.99300000000005</v>
      </c>
      <c r="L139">
        <v>111.024</v>
      </c>
      <c r="M139">
        <v>167.13300000000001</v>
      </c>
    </row>
    <row r="140" spans="1:13" x14ac:dyDescent="0.25">
      <c r="A140" s="2">
        <v>42458</v>
      </c>
      <c r="B140">
        <v>4.04</v>
      </c>
      <c r="C140">
        <v>-2.6505999999999998</v>
      </c>
      <c r="D140">
        <v>-2.6505999999999998</v>
      </c>
      <c r="E140">
        <v>1.8035000000000001</v>
      </c>
      <c r="F140">
        <v>9.6253999999999991</v>
      </c>
      <c r="G140">
        <v>7.8219000000000003</v>
      </c>
      <c r="H140">
        <v>1.9502000000000002</v>
      </c>
      <c r="I140">
        <v>2749.5028000000002</v>
      </c>
      <c r="J140">
        <v>2397</v>
      </c>
      <c r="K140">
        <v>680.57</v>
      </c>
      <c r="L140">
        <v>109.152</v>
      </c>
      <c r="M140">
        <v>163.51400000000001</v>
      </c>
    </row>
    <row r="141" spans="1:13" x14ac:dyDescent="0.25">
      <c r="A141" s="2">
        <v>42459</v>
      </c>
      <c r="B141">
        <v>4.01</v>
      </c>
      <c r="C141">
        <v>-0.74260000000000004</v>
      </c>
      <c r="D141">
        <v>-0.74260000000000004</v>
      </c>
      <c r="E141">
        <v>1.8228</v>
      </c>
      <c r="F141">
        <v>9.6190999999999995</v>
      </c>
      <c r="G141">
        <v>7.7963000000000005</v>
      </c>
      <c r="H141">
        <v>1.9489000000000001</v>
      </c>
      <c r="I141">
        <v>2729.0857000000001</v>
      </c>
      <c r="J141">
        <v>2397</v>
      </c>
      <c r="K141">
        <v>680.57</v>
      </c>
      <c r="L141">
        <v>104.39</v>
      </c>
      <c r="M141">
        <v>163.77000000000001</v>
      </c>
    </row>
    <row r="142" spans="1:13" x14ac:dyDescent="0.25">
      <c r="A142" s="2">
        <v>42460</v>
      </c>
      <c r="B142">
        <v>4.12</v>
      </c>
      <c r="C142">
        <v>2.7431000000000001</v>
      </c>
      <c r="D142">
        <v>2.7431000000000001</v>
      </c>
      <c r="E142">
        <v>1.7686999999999999</v>
      </c>
      <c r="F142">
        <v>9.6257000000000001</v>
      </c>
      <c r="G142">
        <v>7.8570000000000002</v>
      </c>
      <c r="H142">
        <v>1.9471000000000001</v>
      </c>
      <c r="I142">
        <v>2803.9484000000002</v>
      </c>
      <c r="J142">
        <v>1571</v>
      </c>
      <c r="K142">
        <v>680.57</v>
      </c>
      <c r="L142">
        <v>90.221999999999994</v>
      </c>
      <c r="M142">
        <v>163.57599999999999</v>
      </c>
    </row>
    <row r="143" spans="1:13" x14ac:dyDescent="0.25">
      <c r="A143" s="2">
        <v>42461</v>
      </c>
      <c r="B143">
        <v>3.83</v>
      </c>
      <c r="C143">
        <v>-7.0388000000000002</v>
      </c>
      <c r="D143">
        <v>-7.0388000000000002</v>
      </c>
      <c r="E143">
        <v>1.7705</v>
      </c>
      <c r="F143">
        <v>9.6029</v>
      </c>
      <c r="G143">
        <v>7.8323999999999998</v>
      </c>
      <c r="H143">
        <v>1.9339</v>
      </c>
      <c r="I143">
        <v>2606.5830999999998</v>
      </c>
      <c r="J143">
        <v>1571</v>
      </c>
      <c r="K143">
        <v>680.57</v>
      </c>
      <c r="L143">
        <v>90.906000000000006</v>
      </c>
      <c r="M143">
        <v>166.16300000000001</v>
      </c>
    </row>
    <row r="144" spans="1:13" x14ac:dyDescent="0.25">
      <c r="A144" s="2">
        <v>42464</v>
      </c>
      <c r="B144">
        <v>3.7199999999999998</v>
      </c>
      <c r="C144">
        <v>-2.8721000000000001</v>
      </c>
      <c r="D144">
        <v>-2.8721000000000001</v>
      </c>
      <c r="E144">
        <v>1.7618</v>
      </c>
      <c r="F144">
        <v>9.5993999999999993</v>
      </c>
      <c r="G144">
        <v>7.8376000000000001</v>
      </c>
      <c r="H144">
        <v>1.9433</v>
      </c>
      <c r="I144">
        <v>2531.7204000000002</v>
      </c>
      <c r="J144">
        <v>1571</v>
      </c>
      <c r="K144">
        <v>680.57</v>
      </c>
      <c r="L144">
        <v>89.975999999999999</v>
      </c>
      <c r="M144">
        <v>159.584</v>
      </c>
    </row>
    <row r="145" spans="1:13" x14ac:dyDescent="0.25">
      <c r="A145" s="2">
        <v>42465</v>
      </c>
      <c r="B145">
        <v>3.76</v>
      </c>
      <c r="C145">
        <v>1.0752999999999999</v>
      </c>
      <c r="D145">
        <v>1.0752999999999999</v>
      </c>
      <c r="E145">
        <v>1.7201</v>
      </c>
      <c r="F145">
        <v>9.6488999999999994</v>
      </c>
      <c r="G145">
        <v>7.9288999999999996</v>
      </c>
      <c r="H145">
        <v>1.9351</v>
      </c>
      <c r="I145">
        <v>2558.9432000000002</v>
      </c>
      <c r="J145">
        <v>1571</v>
      </c>
      <c r="K145">
        <v>680.57</v>
      </c>
      <c r="L145">
        <v>92.283000000000001</v>
      </c>
      <c r="M145">
        <v>156.39599999999999</v>
      </c>
    </row>
    <row r="146" spans="1:13" x14ac:dyDescent="0.25">
      <c r="A146" s="2">
        <v>42466</v>
      </c>
      <c r="B146">
        <v>3.73</v>
      </c>
      <c r="C146">
        <v>-0.79790000000000005</v>
      </c>
      <c r="D146">
        <v>-0.79790000000000005</v>
      </c>
      <c r="E146">
        <v>1.7549000000000001</v>
      </c>
      <c r="F146">
        <v>9.5945</v>
      </c>
      <c r="G146">
        <v>7.8395999999999999</v>
      </c>
      <c r="H146">
        <v>1.9287999999999998</v>
      </c>
      <c r="I146">
        <v>2538.5261</v>
      </c>
      <c r="J146">
        <v>1571</v>
      </c>
      <c r="K146">
        <v>680.57</v>
      </c>
      <c r="L146">
        <v>51.304000000000002</v>
      </c>
      <c r="M146">
        <v>145.37</v>
      </c>
    </row>
    <row r="147" spans="1:13" x14ac:dyDescent="0.25">
      <c r="A147" s="2">
        <v>42467</v>
      </c>
      <c r="B147">
        <v>3.61</v>
      </c>
      <c r="C147">
        <v>-3.2172000000000001</v>
      </c>
      <c r="D147">
        <v>-3.2172000000000001</v>
      </c>
      <c r="E147">
        <v>1.6888999999999998</v>
      </c>
      <c r="F147">
        <v>9.6379999999999999</v>
      </c>
      <c r="G147">
        <v>7.9492000000000003</v>
      </c>
      <c r="H147">
        <v>1.9306000000000001</v>
      </c>
      <c r="I147">
        <v>2456.8577</v>
      </c>
      <c r="J147">
        <v>1571</v>
      </c>
      <c r="K147">
        <v>680.57</v>
      </c>
      <c r="L147">
        <v>46.106999999999999</v>
      </c>
      <c r="M147">
        <v>144.80199999999999</v>
      </c>
    </row>
    <row r="148" spans="1:13" x14ac:dyDescent="0.25">
      <c r="A148" s="2">
        <v>42468</v>
      </c>
      <c r="B148">
        <v>3.76</v>
      </c>
      <c r="C148">
        <v>4.1551</v>
      </c>
      <c r="D148">
        <v>4.1551</v>
      </c>
      <c r="E148">
        <v>1.7166999999999999</v>
      </c>
      <c r="F148">
        <v>9.6385000000000005</v>
      </c>
      <c r="G148">
        <v>7.9218000000000002</v>
      </c>
      <c r="H148">
        <v>1.9327999999999999</v>
      </c>
      <c r="I148">
        <v>2558.9432000000002</v>
      </c>
      <c r="J148">
        <v>1571</v>
      </c>
      <c r="K148">
        <v>680.57</v>
      </c>
      <c r="L148">
        <v>55.591999999999999</v>
      </c>
      <c r="M148">
        <v>144.518</v>
      </c>
    </row>
    <row r="149" spans="1:13" x14ac:dyDescent="0.25">
      <c r="A149" s="2">
        <v>42471</v>
      </c>
      <c r="B149">
        <v>4.5</v>
      </c>
      <c r="C149">
        <v>19.680900000000001</v>
      </c>
      <c r="D149">
        <v>19.680900000000001</v>
      </c>
      <c r="E149">
        <v>1.7254</v>
      </c>
      <c r="F149">
        <v>9.5801999999999996</v>
      </c>
      <c r="G149">
        <v>7.8548</v>
      </c>
      <c r="H149">
        <v>1.9464000000000001</v>
      </c>
      <c r="I149">
        <v>3062.5650000000001</v>
      </c>
      <c r="J149">
        <v>1571</v>
      </c>
      <c r="K149">
        <v>680.57</v>
      </c>
      <c r="L149">
        <v>115.229</v>
      </c>
      <c r="M149">
        <v>152.239</v>
      </c>
    </row>
    <row r="150" spans="1:13" x14ac:dyDescent="0.25">
      <c r="A150" s="2">
        <v>42472</v>
      </c>
      <c r="B150">
        <v>6.05</v>
      </c>
      <c r="C150">
        <v>34.444400000000002</v>
      </c>
      <c r="D150">
        <v>34.444400000000002</v>
      </c>
      <c r="E150">
        <v>1.7761</v>
      </c>
      <c r="F150">
        <v>9.5440000000000005</v>
      </c>
      <c r="G150">
        <v>7.7679</v>
      </c>
      <c r="H150">
        <v>2.02</v>
      </c>
      <c r="I150">
        <v>4117.4485000000004</v>
      </c>
      <c r="J150">
        <v>1571</v>
      </c>
      <c r="K150">
        <v>680.57</v>
      </c>
      <c r="L150">
        <v>189.851</v>
      </c>
      <c r="M150">
        <v>173.20400000000001</v>
      </c>
    </row>
    <row r="151" spans="1:13" x14ac:dyDescent="0.25">
      <c r="A151" s="2">
        <v>42473</v>
      </c>
      <c r="B151">
        <v>6.06</v>
      </c>
      <c r="C151">
        <v>0.1653</v>
      </c>
      <c r="D151">
        <v>0.1653</v>
      </c>
      <c r="E151">
        <v>1.7639</v>
      </c>
      <c r="F151">
        <v>9.5025999999999993</v>
      </c>
      <c r="G151">
        <v>7.7386999999999997</v>
      </c>
      <c r="H151">
        <v>2.0160999999999998</v>
      </c>
      <c r="I151">
        <v>4124.2542000000003</v>
      </c>
      <c r="J151">
        <v>1571</v>
      </c>
      <c r="K151">
        <v>680.57</v>
      </c>
      <c r="L151">
        <v>191.148</v>
      </c>
      <c r="M151">
        <v>163.90299999999999</v>
      </c>
    </row>
    <row r="152" spans="1:13" x14ac:dyDescent="0.25">
      <c r="A152" s="2">
        <v>42474</v>
      </c>
      <c r="B152">
        <v>6.01</v>
      </c>
      <c r="C152">
        <v>-0.82509999999999994</v>
      </c>
      <c r="D152">
        <v>-0.82509999999999994</v>
      </c>
      <c r="E152">
        <v>1.7919</v>
      </c>
      <c r="F152">
        <v>9.4893000000000001</v>
      </c>
      <c r="G152">
        <v>7.6974</v>
      </c>
      <c r="H152">
        <v>2.0160999999999998</v>
      </c>
      <c r="I152">
        <v>4090.2257</v>
      </c>
      <c r="J152">
        <v>1571</v>
      </c>
      <c r="K152">
        <v>680.57</v>
      </c>
      <c r="L152">
        <v>181.31299999999999</v>
      </c>
      <c r="M152">
        <v>150.816</v>
      </c>
    </row>
    <row r="153" spans="1:13" x14ac:dyDescent="0.25">
      <c r="A153" s="2">
        <v>42475</v>
      </c>
      <c r="B153">
        <v>6.03</v>
      </c>
      <c r="C153">
        <v>0.33279999999999998</v>
      </c>
      <c r="D153">
        <v>0.33279999999999998</v>
      </c>
      <c r="E153">
        <v>1.7518</v>
      </c>
      <c r="F153">
        <v>9.4956999999999994</v>
      </c>
      <c r="G153">
        <v>7.7439</v>
      </c>
      <c r="H153">
        <v>2.0150000000000001</v>
      </c>
      <c r="I153">
        <v>4103.8370999999997</v>
      </c>
      <c r="J153">
        <v>1571</v>
      </c>
      <c r="K153">
        <v>680.57</v>
      </c>
      <c r="L153">
        <v>177.50299999999999</v>
      </c>
      <c r="M153">
        <v>142.215</v>
      </c>
    </row>
    <row r="154" spans="1:13" x14ac:dyDescent="0.25">
      <c r="A154" s="2">
        <v>42478</v>
      </c>
      <c r="B154">
        <v>5.96</v>
      </c>
      <c r="C154">
        <v>-1.1609</v>
      </c>
      <c r="D154">
        <v>-1.1609</v>
      </c>
      <c r="E154">
        <v>1.7711000000000001</v>
      </c>
      <c r="F154">
        <v>9.4754000000000005</v>
      </c>
      <c r="G154">
        <v>7.7042999999999999</v>
      </c>
      <c r="H154">
        <v>2.0121000000000002</v>
      </c>
      <c r="I154">
        <v>4056.1972000000001</v>
      </c>
      <c r="J154">
        <v>1571</v>
      </c>
      <c r="K154">
        <v>680.57</v>
      </c>
      <c r="L154">
        <v>179.65799999999999</v>
      </c>
      <c r="M154">
        <v>142.12100000000001</v>
      </c>
    </row>
    <row r="155" spans="1:13" x14ac:dyDescent="0.25">
      <c r="A155" s="2">
        <v>42479</v>
      </c>
      <c r="B155">
        <v>6.12</v>
      </c>
      <c r="C155">
        <v>2.6846000000000001</v>
      </c>
      <c r="D155">
        <v>2.6846000000000001</v>
      </c>
      <c r="E155">
        <v>1.7850999999999999</v>
      </c>
      <c r="F155">
        <v>9.4419000000000004</v>
      </c>
      <c r="G155">
        <v>7.6568000000000005</v>
      </c>
      <c r="H155">
        <v>2.0137</v>
      </c>
      <c r="I155">
        <v>4165.0883999999996</v>
      </c>
      <c r="J155">
        <v>1571</v>
      </c>
      <c r="K155">
        <v>680.57</v>
      </c>
      <c r="L155">
        <v>176.899</v>
      </c>
      <c r="M155">
        <v>127.905</v>
      </c>
    </row>
    <row r="156" spans="1:13" x14ac:dyDescent="0.25">
      <c r="A156" s="2">
        <v>42480</v>
      </c>
      <c r="B156">
        <v>6.42</v>
      </c>
      <c r="C156">
        <v>4.9020000000000001</v>
      </c>
      <c r="D156">
        <v>4.9020000000000001</v>
      </c>
      <c r="E156">
        <v>1.845</v>
      </c>
      <c r="F156">
        <v>9.4580000000000002</v>
      </c>
      <c r="G156">
        <v>7.6128999999999998</v>
      </c>
      <c r="H156">
        <v>2.0143</v>
      </c>
      <c r="I156">
        <v>4369.2593999999999</v>
      </c>
      <c r="J156">
        <v>1571</v>
      </c>
      <c r="K156">
        <v>680.57</v>
      </c>
      <c r="L156">
        <v>169.041</v>
      </c>
      <c r="M156">
        <v>126.97</v>
      </c>
    </row>
    <row r="157" spans="1:13" x14ac:dyDescent="0.25">
      <c r="A157" s="2">
        <v>42481</v>
      </c>
      <c r="B157">
        <v>6.19</v>
      </c>
      <c r="C157">
        <v>-3.5826000000000002</v>
      </c>
      <c r="D157">
        <v>-3.5826000000000002</v>
      </c>
      <c r="E157">
        <v>1.861</v>
      </c>
      <c r="F157">
        <v>9.5104000000000006</v>
      </c>
      <c r="G157">
        <v>7.6494</v>
      </c>
      <c r="H157">
        <v>2.0173999999999999</v>
      </c>
      <c r="I157">
        <v>4212.7282999999998</v>
      </c>
      <c r="J157">
        <v>1571</v>
      </c>
      <c r="K157">
        <v>680.57</v>
      </c>
      <c r="L157">
        <v>177.37899999999999</v>
      </c>
      <c r="M157">
        <v>127.7</v>
      </c>
    </row>
    <row r="158" spans="1:13" x14ac:dyDescent="0.25">
      <c r="A158" s="2">
        <v>42482</v>
      </c>
      <c r="B158">
        <v>6.55</v>
      </c>
      <c r="C158">
        <v>5.8158000000000003</v>
      </c>
      <c r="D158">
        <v>5.8158000000000003</v>
      </c>
      <c r="E158">
        <v>1.8877999999999999</v>
      </c>
      <c r="F158">
        <v>9.4959000000000007</v>
      </c>
      <c r="G158">
        <v>7.6081000000000003</v>
      </c>
      <c r="H158">
        <v>2.0179</v>
      </c>
      <c r="I158">
        <v>4457.7335000000003</v>
      </c>
      <c r="J158">
        <v>1571</v>
      </c>
      <c r="K158">
        <v>680.57</v>
      </c>
      <c r="L158">
        <v>160.92699999999999</v>
      </c>
      <c r="M158">
        <v>128.43199999999999</v>
      </c>
    </row>
    <row r="159" spans="1:13" x14ac:dyDescent="0.25">
      <c r="A159" s="2">
        <v>42485</v>
      </c>
      <c r="B159">
        <v>6.4</v>
      </c>
      <c r="C159">
        <v>-2.2900999999999998</v>
      </c>
      <c r="D159">
        <v>-2.2900999999999998</v>
      </c>
      <c r="E159">
        <v>1.9127999999999998</v>
      </c>
      <c r="F159">
        <v>9.4892000000000003</v>
      </c>
      <c r="G159">
        <v>7.5765000000000002</v>
      </c>
      <c r="H159">
        <v>2.0209000000000001</v>
      </c>
      <c r="I159">
        <v>4355.6480000000001</v>
      </c>
      <c r="J159">
        <v>1571</v>
      </c>
      <c r="K159">
        <v>680.57</v>
      </c>
      <c r="L159">
        <v>50.743000000000002</v>
      </c>
      <c r="M159">
        <v>126.392</v>
      </c>
    </row>
    <row r="160" spans="1:13" x14ac:dyDescent="0.25">
      <c r="A160" s="2">
        <v>42486</v>
      </c>
      <c r="B160">
        <v>6.6</v>
      </c>
      <c r="C160">
        <v>3.125</v>
      </c>
      <c r="D160">
        <v>3.125</v>
      </c>
      <c r="E160">
        <v>1.9271</v>
      </c>
      <c r="F160">
        <v>9.4634</v>
      </c>
      <c r="G160">
        <v>7.5362999999999998</v>
      </c>
      <c r="H160">
        <v>2.0225</v>
      </c>
      <c r="I160">
        <v>4491.7619999999997</v>
      </c>
      <c r="J160">
        <v>1571</v>
      </c>
      <c r="K160">
        <v>680.57</v>
      </c>
      <c r="L160">
        <v>52.276000000000003</v>
      </c>
      <c r="M160">
        <v>125.11</v>
      </c>
    </row>
    <row r="161" spans="1:13" x14ac:dyDescent="0.25">
      <c r="A161" s="2">
        <v>42487</v>
      </c>
      <c r="B161">
        <v>7.14</v>
      </c>
      <c r="C161">
        <v>8.1818000000000008</v>
      </c>
      <c r="D161">
        <v>8.1818000000000008</v>
      </c>
      <c r="E161">
        <v>1.8508</v>
      </c>
      <c r="F161">
        <v>9.3933</v>
      </c>
      <c r="G161">
        <v>7.5425000000000004</v>
      </c>
      <c r="H161">
        <v>2.0251999999999999</v>
      </c>
      <c r="I161">
        <v>4859.2699000000002</v>
      </c>
      <c r="J161">
        <v>1571</v>
      </c>
      <c r="K161">
        <v>680.57</v>
      </c>
      <c r="L161">
        <v>62.543999999999997</v>
      </c>
      <c r="M161">
        <v>126.152</v>
      </c>
    </row>
    <row r="162" spans="1:13" x14ac:dyDescent="0.25">
      <c r="A162" s="2">
        <v>42488</v>
      </c>
      <c r="B162">
        <v>6.78</v>
      </c>
      <c r="C162">
        <v>-5.0419999999999998</v>
      </c>
      <c r="D162">
        <v>-5.0419999999999998</v>
      </c>
      <c r="E162">
        <v>1.8243</v>
      </c>
      <c r="F162">
        <v>9.4239999999999995</v>
      </c>
      <c r="G162">
        <v>7.5997000000000003</v>
      </c>
      <c r="H162">
        <v>2.0322</v>
      </c>
      <c r="I162">
        <v>4614.2646000000004</v>
      </c>
      <c r="J162">
        <v>1571</v>
      </c>
      <c r="K162">
        <v>680.57</v>
      </c>
      <c r="L162">
        <v>73.168999999999997</v>
      </c>
      <c r="M162">
        <v>125.80800000000001</v>
      </c>
    </row>
    <row r="163" spans="1:13" x14ac:dyDescent="0.25">
      <c r="A163" s="2">
        <v>42489</v>
      </c>
      <c r="B163">
        <v>6.87</v>
      </c>
      <c r="C163">
        <v>1.3273999999999999</v>
      </c>
      <c r="D163">
        <v>1.3273999999999999</v>
      </c>
      <c r="E163">
        <v>1.8332999999999999</v>
      </c>
      <c r="F163">
        <v>9.4735999999999994</v>
      </c>
      <c r="G163">
        <v>7.6402999999999999</v>
      </c>
      <c r="H163">
        <v>2.0285000000000002</v>
      </c>
      <c r="I163">
        <v>4675.5159999999996</v>
      </c>
      <c r="J163">
        <v>1571</v>
      </c>
      <c r="K163">
        <v>680.57</v>
      </c>
      <c r="L163">
        <v>71.644999999999996</v>
      </c>
      <c r="M163">
        <v>125.747</v>
      </c>
    </row>
    <row r="164" spans="1:13" x14ac:dyDescent="0.25">
      <c r="A164" s="2">
        <v>42492</v>
      </c>
      <c r="B164">
        <v>6.59</v>
      </c>
      <c r="C164">
        <v>-4.0757000000000003</v>
      </c>
      <c r="D164">
        <v>-4.0757000000000003</v>
      </c>
      <c r="E164">
        <v>1.8723000000000001</v>
      </c>
      <c r="F164">
        <v>9.49</v>
      </c>
      <c r="G164">
        <v>7.6177000000000001</v>
      </c>
      <c r="H164">
        <v>2.0194000000000001</v>
      </c>
      <c r="I164">
        <v>4484.9562999999998</v>
      </c>
      <c r="J164">
        <v>1571</v>
      </c>
      <c r="K164">
        <v>680.57</v>
      </c>
      <c r="L164">
        <v>77.453999999999994</v>
      </c>
      <c r="M164">
        <v>126.65600000000001</v>
      </c>
    </row>
    <row r="165" spans="1:13" x14ac:dyDescent="0.25">
      <c r="A165" s="2">
        <v>42493</v>
      </c>
      <c r="B165">
        <v>5.8</v>
      </c>
      <c r="C165">
        <v>-11.9879</v>
      </c>
      <c r="D165">
        <v>-11.9879</v>
      </c>
      <c r="E165">
        <v>1.7963</v>
      </c>
      <c r="F165">
        <v>9.5214999999999996</v>
      </c>
      <c r="G165">
        <v>7.7252000000000001</v>
      </c>
      <c r="H165">
        <v>2.0411000000000001</v>
      </c>
      <c r="I165">
        <v>3947.306</v>
      </c>
      <c r="J165">
        <v>1571</v>
      </c>
      <c r="K165">
        <v>680.57</v>
      </c>
      <c r="L165">
        <v>101.88</v>
      </c>
      <c r="M165">
        <v>133.12</v>
      </c>
    </row>
    <row r="166" spans="1:13" x14ac:dyDescent="0.25">
      <c r="A166" s="2">
        <v>42494</v>
      </c>
      <c r="B166">
        <v>5.65</v>
      </c>
      <c r="C166">
        <v>-2.5861999999999998</v>
      </c>
      <c r="D166">
        <v>-2.5861999999999998</v>
      </c>
      <c r="E166">
        <v>1.7751999999999999</v>
      </c>
      <c r="F166">
        <v>9.5252999999999997</v>
      </c>
      <c r="G166">
        <v>7.7500999999999998</v>
      </c>
      <c r="H166">
        <v>2.0428999999999999</v>
      </c>
      <c r="I166">
        <v>3845.2204999999999</v>
      </c>
      <c r="J166">
        <v>1571</v>
      </c>
      <c r="K166">
        <v>680.57</v>
      </c>
      <c r="L166">
        <v>101.20099999999999</v>
      </c>
      <c r="M166">
        <v>123.95</v>
      </c>
    </row>
    <row r="167" spans="1:13" x14ac:dyDescent="0.25">
      <c r="A167" s="2">
        <v>42495</v>
      </c>
      <c r="B167">
        <v>5.71</v>
      </c>
      <c r="C167">
        <v>1.0619000000000001</v>
      </c>
      <c r="D167">
        <v>1.0619000000000001</v>
      </c>
      <c r="E167">
        <v>1.7452999999999999</v>
      </c>
      <c r="F167">
        <v>9.5158000000000005</v>
      </c>
      <c r="G167">
        <v>7.7704000000000004</v>
      </c>
      <c r="H167">
        <v>2.0427</v>
      </c>
      <c r="I167">
        <v>3909.1048999999998</v>
      </c>
      <c r="J167">
        <v>1571</v>
      </c>
      <c r="K167">
        <v>684.60699999999997</v>
      </c>
      <c r="L167">
        <v>94.128</v>
      </c>
      <c r="M167">
        <v>123.827</v>
      </c>
    </row>
    <row r="168" spans="1:13" x14ac:dyDescent="0.25">
      <c r="A168" s="2">
        <v>42496</v>
      </c>
      <c r="B168">
        <v>4.59</v>
      </c>
      <c r="C168">
        <v>-19.614699999999999</v>
      </c>
      <c r="D168">
        <v>-19.614699999999999</v>
      </c>
      <c r="E168">
        <v>1.7789000000000001</v>
      </c>
      <c r="F168">
        <v>9.4887999999999995</v>
      </c>
      <c r="G168">
        <v>7.71</v>
      </c>
      <c r="H168">
        <v>2.0333000000000001</v>
      </c>
      <c r="I168">
        <v>3142.3453</v>
      </c>
      <c r="J168">
        <v>1571</v>
      </c>
      <c r="K168">
        <v>684.60699999999997</v>
      </c>
      <c r="L168">
        <v>144.46</v>
      </c>
      <c r="M168">
        <v>141.25800000000001</v>
      </c>
    </row>
    <row r="169" spans="1:13" x14ac:dyDescent="0.25">
      <c r="A169" s="2">
        <v>42499</v>
      </c>
      <c r="B169">
        <v>4.0999999999999996</v>
      </c>
      <c r="C169">
        <v>-10.6754</v>
      </c>
      <c r="D169">
        <v>-10.6754</v>
      </c>
      <c r="E169">
        <v>1.7507000000000001</v>
      </c>
      <c r="F169">
        <v>9.4780999999999995</v>
      </c>
      <c r="G169">
        <v>7.7274000000000003</v>
      </c>
      <c r="H169">
        <v>2.0261</v>
      </c>
      <c r="I169">
        <v>2806.8879000000002</v>
      </c>
      <c r="J169">
        <v>1571</v>
      </c>
      <c r="K169">
        <v>684.60699999999997</v>
      </c>
      <c r="L169">
        <v>143.209</v>
      </c>
      <c r="M169">
        <v>145.26499999999999</v>
      </c>
    </row>
    <row r="170" spans="1:13" x14ac:dyDescent="0.25">
      <c r="A170" s="2">
        <v>42500</v>
      </c>
      <c r="B170">
        <v>4.3</v>
      </c>
      <c r="C170">
        <v>4.8780000000000001</v>
      </c>
      <c r="D170">
        <v>4.8780000000000001</v>
      </c>
      <c r="E170">
        <v>1.7612999999999999</v>
      </c>
      <c r="F170">
        <v>9.4285999999999994</v>
      </c>
      <c r="G170">
        <v>7.6673</v>
      </c>
      <c r="H170">
        <v>2.0337999999999998</v>
      </c>
      <c r="I170">
        <v>2943.8092999999999</v>
      </c>
      <c r="J170">
        <v>1571</v>
      </c>
      <c r="K170">
        <v>684.60699999999997</v>
      </c>
      <c r="L170">
        <v>134.666</v>
      </c>
      <c r="M170">
        <v>145.91999999999999</v>
      </c>
    </row>
    <row r="171" spans="1:13" x14ac:dyDescent="0.25">
      <c r="A171" s="2">
        <v>42501</v>
      </c>
      <c r="B171">
        <v>4.3600000000000003</v>
      </c>
      <c r="C171">
        <v>1.3953</v>
      </c>
      <c r="D171">
        <v>1.3953</v>
      </c>
      <c r="E171">
        <v>1.7366999999999999</v>
      </c>
      <c r="F171">
        <v>9.4644999999999992</v>
      </c>
      <c r="G171">
        <v>7.7278000000000002</v>
      </c>
      <c r="H171">
        <v>2.0251999999999999</v>
      </c>
      <c r="I171">
        <v>2984.8856999999998</v>
      </c>
      <c r="J171">
        <v>1571</v>
      </c>
      <c r="K171">
        <v>684.60699999999997</v>
      </c>
      <c r="L171">
        <v>139.90799999999999</v>
      </c>
      <c r="M171">
        <v>145.76599999999999</v>
      </c>
    </row>
    <row r="172" spans="1:13" x14ac:dyDescent="0.25">
      <c r="A172" s="2">
        <v>42502</v>
      </c>
      <c r="B172">
        <v>4.17</v>
      </c>
      <c r="C172">
        <v>-4.3578000000000001</v>
      </c>
      <c r="D172">
        <v>-4.3578000000000001</v>
      </c>
      <c r="E172">
        <v>1.7516</v>
      </c>
      <c r="F172">
        <v>9.4581999999999997</v>
      </c>
      <c r="G172">
        <v>7.7065999999999999</v>
      </c>
      <c r="H172">
        <v>2.0255999999999998</v>
      </c>
      <c r="I172">
        <v>2854.8103999999998</v>
      </c>
      <c r="J172">
        <v>1571</v>
      </c>
      <c r="K172">
        <v>684.60699999999997</v>
      </c>
      <c r="L172">
        <v>134.91200000000001</v>
      </c>
      <c r="M172">
        <v>144.65299999999999</v>
      </c>
    </row>
    <row r="173" spans="1:13" x14ac:dyDescent="0.25">
      <c r="A173" s="2">
        <v>42503</v>
      </c>
      <c r="B173">
        <v>4.0599999999999996</v>
      </c>
      <c r="C173">
        <v>-2.6379000000000001</v>
      </c>
      <c r="D173">
        <v>-2.6379000000000001</v>
      </c>
      <c r="E173">
        <v>1.7000999999999999</v>
      </c>
      <c r="F173">
        <v>9.5114000000000001</v>
      </c>
      <c r="G173">
        <v>7.8113000000000001</v>
      </c>
      <c r="H173">
        <v>2.0270000000000001</v>
      </c>
      <c r="I173">
        <v>2779.5037000000002</v>
      </c>
      <c r="J173">
        <v>1571</v>
      </c>
      <c r="K173">
        <v>684.60699999999997</v>
      </c>
      <c r="L173">
        <v>135.64400000000001</v>
      </c>
      <c r="M173">
        <v>144.60499999999999</v>
      </c>
    </row>
    <row r="174" spans="1:13" x14ac:dyDescent="0.25">
      <c r="A174" s="2">
        <v>42506</v>
      </c>
      <c r="B174">
        <v>3.9</v>
      </c>
      <c r="C174">
        <v>-3.9409000000000001</v>
      </c>
      <c r="D174">
        <v>-3.9409000000000001</v>
      </c>
      <c r="E174">
        <v>1.7532999999999999</v>
      </c>
      <c r="F174">
        <v>9.4962999999999997</v>
      </c>
      <c r="G174">
        <v>7.7430000000000003</v>
      </c>
      <c r="H174">
        <v>2.0196999999999998</v>
      </c>
      <c r="I174">
        <v>2669.9666000000002</v>
      </c>
      <c r="J174">
        <v>1571</v>
      </c>
      <c r="K174">
        <v>684.60699999999997</v>
      </c>
      <c r="L174">
        <v>128.09899999999999</v>
      </c>
      <c r="M174">
        <v>145.15700000000001</v>
      </c>
    </row>
    <row r="175" spans="1:13" x14ac:dyDescent="0.25">
      <c r="A175" s="2">
        <v>42507</v>
      </c>
      <c r="B175">
        <v>3.93</v>
      </c>
      <c r="C175">
        <v>0.76919999999999999</v>
      </c>
      <c r="D175">
        <v>0.76919999999999999</v>
      </c>
      <c r="E175">
        <v>1.7723</v>
      </c>
      <c r="F175">
        <v>9.5393000000000008</v>
      </c>
      <c r="G175">
        <v>7.7670000000000003</v>
      </c>
      <c r="H175">
        <v>2.0122</v>
      </c>
      <c r="I175">
        <v>2690.5048000000002</v>
      </c>
      <c r="J175">
        <v>1571</v>
      </c>
      <c r="K175">
        <v>684.60699999999997</v>
      </c>
      <c r="L175">
        <v>130.899</v>
      </c>
      <c r="M175">
        <v>145.13900000000001</v>
      </c>
    </row>
    <row r="176" spans="1:13" x14ac:dyDescent="0.25">
      <c r="A176" s="2">
        <v>42508</v>
      </c>
      <c r="B176">
        <v>3.85</v>
      </c>
      <c r="C176">
        <v>-2.0356000000000001</v>
      </c>
      <c r="D176">
        <v>-2.0356000000000001</v>
      </c>
      <c r="E176">
        <v>1.8538000000000001</v>
      </c>
      <c r="F176">
        <v>9.5470000000000006</v>
      </c>
      <c r="G176">
        <v>7.6931000000000003</v>
      </c>
      <c r="H176">
        <v>2.0122</v>
      </c>
      <c r="I176">
        <v>2635.7361999999998</v>
      </c>
      <c r="J176">
        <v>1571</v>
      </c>
      <c r="K176">
        <v>684.60699999999997</v>
      </c>
      <c r="L176">
        <v>128.00200000000001</v>
      </c>
      <c r="M176">
        <v>144.917</v>
      </c>
    </row>
    <row r="177" spans="1:13" x14ac:dyDescent="0.25">
      <c r="A177" s="2">
        <v>42509</v>
      </c>
      <c r="B177">
        <v>3.86</v>
      </c>
      <c r="C177">
        <v>0.25969999999999999</v>
      </c>
      <c r="D177">
        <v>0.25969999999999999</v>
      </c>
      <c r="E177">
        <v>1.8487</v>
      </c>
      <c r="F177">
        <v>9.5595999999999997</v>
      </c>
      <c r="G177">
        <v>7.7108999999999996</v>
      </c>
      <c r="H177">
        <v>2.0110000000000001</v>
      </c>
      <c r="I177">
        <v>2642.5823</v>
      </c>
      <c r="J177">
        <v>1571</v>
      </c>
      <c r="K177">
        <v>684.60699999999997</v>
      </c>
      <c r="L177">
        <v>73.62</v>
      </c>
      <c r="M177">
        <v>144.42500000000001</v>
      </c>
    </row>
    <row r="178" spans="1:13" x14ac:dyDescent="0.25">
      <c r="A178" s="2">
        <v>42510</v>
      </c>
      <c r="B178">
        <v>3.7199999999999998</v>
      </c>
      <c r="C178">
        <v>-3.6269</v>
      </c>
      <c r="D178">
        <v>-3.6269</v>
      </c>
      <c r="E178">
        <v>1.8384</v>
      </c>
      <c r="F178">
        <v>9.5379000000000005</v>
      </c>
      <c r="G178">
        <v>7.6995000000000005</v>
      </c>
      <c r="H178">
        <v>2.0074999999999998</v>
      </c>
      <c r="I178">
        <v>2546.7372999999998</v>
      </c>
      <c r="J178">
        <v>1571</v>
      </c>
      <c r="K178">
        <v>684.60699999999997</v>
      </c>
      <c r="L178">
        <v>49.63</v>
      </c>
      <c r="M178">
        <v>133.69499999999999</v>
      </c>
    </row>
    <row r="179" spans="1:13" x14ac:dyDescent="0.25">
      <c r="A179" s="2">
        <v>42513</v>
      </c>
      <c r="B179">
        <v>3.67</v>
      </c>
      <c r="C179">
        <v>-1.3441000000000001</v>
      </c>
      <c r="D179">
        <v>-1.3441000000000001</v>
      </c>
      <c r="E179">
        <v>1.835</v>
      </c>
      <c r="F179">
        <v>9.5592000000000006</v>
      </c>
      <c r="G179">
        <v>7.7241999999999997</v>
      </c>
      <c r="H179">
        <v>2.0114999999999998</v>
      </c>
      <c r="I179">
        <v>2512.5070000000001</v>
      </c>
      <c r="J179">
        <v>1571</v>
      </c>
      <c r="K179">
        <v>684.60699999999997</v>
      </c>
      <c r="L179">
        <v>34.939</v>
      </c>
      <c r="M179">
        <v>95.251000000000005</v>
      </c>
    </row>
    <row r="180" spans="1:13" x14ac:dyDescent="0.25">
      <c r="A180" s="2">
        <v>42514</v>
      </c>
      <c r="B180">
        <v>4.05</v>
      </c>
      <c r="C180">
        <v>10.354200000000001</v>
      </c>
      <c r="D180">
        <v>10.354200000000001</v>
      </c>
      <c r="E180">
        <v>1.8629</v>
      </c>
      <c r="F180">
        <v>9.4677000000000007</v>
      </c>
      <c r="G180">
        <v>7.6048</v>
      </c>
      <c r="H180">
        <v>2.0352000000000001</v>
      </c>
      <c r="I180">
        <v>2772.6576</v>
      </c>
      <c r="J180">
        <v>1571</v>
      </c>
      <c r="K180">
        <v>684.60699999999997</v>
      </c>
      <c r="L180">
        <v>70.873999999999995</v>
      </c>
      <c r="M180">
        <v>101.261</v>
      </c>
    </row>
    <row r="181" spans="1:13" x14ac:dyDescent="0.25">
      <c r="A181" s="2">
        <v>42515</v>
      </c>
      <c r="B181">
        <v>4.3499999999999996</v>
      </c>
      <c r="C181">
        <v>7.4074</v>
      </c>
      <c r="D181">
        <v>7.4074</v>
      </c>
      <c r="E181">
        <v>1.8664000000000001</v>
      </c>
      <c r="F181">
        <v>9.4141999999999992</v>
      </c>
      <c r="G181">
        <v>7.5477999999999996</v>
      </c>
      <c r="H181">
        <v>2.0453999999999999</v>
      </c>
      <c r="I181">
        <v>2978.0396000000001</v>
      </c>
      <c r="J181">
        <v>1571</v>
      </c>
      <c r="K181">
        <v>684.60699999999997</v>
      </c>
      <c r="L181">
        <v>78.545000000000002</v>
      </c>
      <c r="M181">
        <v>104.437</v>
      </c>
    </row>
    <row r="182" spans="1:13" x14ac:dyDescent="0.25">
      <c r="A182" s="2">
        <v>42516</v>
      </c>
      <c r="B182">
        <v>4.2300000000000004</v>
      </c>
      <c r="C182">
        <v>-2.7585999999999999</v>
      </c>
      <c r="D182">
        <v>-2.7585999999999999</v>
      </c>
      <c r="E182">
        <v>1.8282</v>
      </c>
      <c r="F182">
        <v>9.4054000000000002</v>
      </c>
      <c r="G182">
        <v>7.5772000000000004</v>
      </c>
      <c r="H182">
        <v>2.0455999999999999</v>
      </c>
      <c r="I182">
        <v>2895.8868000000002</v>
      </c>
      <c r="J182">
        <v>1571</v>
      </c>
      <c r="K182">
        <v>684.60699999999997</v>
      </c>
      <c r="L182">
        <v>78.709000000000003</v>
      </c>
      <c r="M182">
        <v>104.455</v>
      </c>
    </row>
    <row r="183" spans="1:13" x14ac:dyDescent="0.25">
      <c r="A183" s="2">
        <v>42517</v>
      </c>
      <c r="B183">
        <v>4.16</v>
      </c>
      <c r="C183">
        <v>-1.6548</v>
      </c>
      <c r="D183">
        <v>-1.6548</v>
      </c>
      <c r="E183">
        <v>1.851</v>
      </c>
      <c r="F183">
        <v>9.3812999999999995</v>
      </c>
      <c r="G183">
        <v>7.5303000000000004</v>
      </c>
      <c r="H183">
        <v>2.0434000000000001</v>
      </c>
      <c r="I183">
        <v>2847.9643000000001</v>
      </c>
      <c r="J183">
        <v>1571</v>
      </c>
      <c r="K183">
        <v>684.60699999999997</v>
      </c>
      <c r="L183">
        <v>75.304000000000002</v>
      </c>
      <c r="M183">
        <v>104.46299999999999</v>
      </c>
    </row>
    <row r="184" spans="1:13" x14ac:dyDescent="0.25">
      <c r="A184" s="2">
        <v>42521</v>
      </c>
      <c r="B184">
        <v>4.29</v>
      </c>
      <c r="C184">
        <v>3.125</v>
      </c>
      <c r="D184">
        <v>3.125</v>
      </c>
      <c r="E184">
        <v>1.8458000000000001</v>
      </c>
      <c r="F184">
        <v>9.3932000000000002</v>
      </c>
      <c r="G184">
        <v>7.5473999999999997</v>
      </c>
      <c r="H184">
        <v>2.0415000000000001</v>
      </c>
      <c r="I184">
        <v>2936.9632000000001</v>
      </c>
      <c r="J184">
        <v>1571</v>
      </c>
      <c r="K184">
        <v>684.60699999999997</v>
      </c>
      <c r="L184">
        <v>76.37</v>
      </c>
      <c r="M184">
        <v>104.619</v>
      </c>
    </row>
    <row r="185" spans="1:13" x14ac:dyDescent="0.25">
      <c r="A185" s="2">
        <v>42522</v>
      </c>
      <c r="B185">
        <v>4.37</v>
      </c>
      <c r="C185">
        <v>1.8648</v>
      </c>
      <c r="D185">
        <v>1.8648</v>
      </c>
      <c r="E185">
        <v>1.8353999999999999</v>
      </c>
      <c r="F185">
        <v>9.3933999999999997</v>
      </c>
      <c r="G185">
        <v>7.5579999999999998</v>
      </c>
      <c r="H185">
        <v>2.0419999999999998</v>
      </c>
      <c r="I185">
        <v>2991.7318</v>
      </c>
      <c r="J185">
        <v>1571</v>
      </c>
      <c r="K185">
        <v>684.60699999999997</v>
      </c>
      <c r="L185">
        <v>74.186000000000007</v>
      </c>
      <c r="M185">
        <v>103.414</v>
      </c>
    </row>
    <row r="186" spans="1:13" x14ac:dyDescent="0.25">
      <c r="A186" s="2">
        <v>42523</v>
      </c>
      <c r="B186">
        <v>4.25</v>
      </c>
      <c r="C186">
        <v>-2.746</v>
      </c>
      <c r="D186">
        <v>-2.746</v>
      </c>
      <c r="E186">
        <v>1.7989000000000002</v>
      </c>
      <c r="F186">
        <v>9.3824000000000005</v>
      </c>
      <c r="G186">
        <v>7.5834999999999999</v>
      </c>
      <c r="H186">
        <v>2.04</v>
      </c>
      <c r="I186">
        <v>2909.5789</v>
      </c>
      <c r="J186">
        <v>1571</v>
      </c>
      <c r="K186">
        <v>684.60699999999997</v>
      </c>
      <c r="L186">
        <v>77.45</v>
      </c>
      <c r="M186">
        <v>103.267</v>
      </c>
    </row>
    <row r="187" spans="1:13" x14ac:dyDescent="0.25">
      <c r="A187" s="2">
        <v>42524</v>
      </c>
      <c r="B187">
        <v>4.09</v>
      </c>
      <c r="C187">
        <v>-3.7646999999999999</v>
      </c>
      <c r="D187">
        <v>-3.7646999999999999</v>
      </c>
      <c r="E187">
        <v>1.7004000000000001</v>
      </c>
      <c r="F187">
        <v>9.3874999999999993</v>
      </c>
      <c r="G187">
        <v>7.6871</v>
      </c>
      <c r="H187">
        <v>2.0421999999999998</v>
      </c>
      <c r="I187">
        <v>2800.0419000000002</v>
      </c>
      <c r="J187">
        <v>1571</v>
      </c>
      <c r="K187">
        <v>684.60699999999997</v>
      </c>
      <c r="L187">
        <v>77.739000000000004</v>
      </c>
      <c r="M187">
        <v>101.226</v>
      </c>
    </row>
    <row r="188" spans="1:13" x14ac:dyDescent="0.25">
      <c r="A188" s="2">
        <v>42527</v>
      </c>
      <c r="B188">
        <v>4.57</v>
      </c>
      <c r="C188">
        <v>11.735900000000001</v>
      </c>
      <c r="D188">
        <v>11.735900000000001</v>
      </c>
      <c r="E188">
        <v>1.7366999999999999</v>
      </c>
      <c r="F188">
        <v>9.3839000000000006</v>
      </c>
      <c r="G188">
        <v>7.6471999999999998</v>
      </c>
      <c r="H188">
        <v>2.0546000000000002</v>
      </c>
      <c r="I188">
        <v>3128.6531</v>
      </c>
      <c r="J188">
        <v>1571</v>
      </c>
      <c r="K188">
        <v>684.60699999999997</v>
      </c>
      <c r="L188">
        <v>92.593000000000004</v>
      </c>
      <c r="M188">
        <v>108.107</v>
      </c>
    </row>
    <row r="189" spans="1:13" x14ac:dyDescent="0.25">
      <c r="A189" s="2">
        <v>42528</v>
      </c>
      <c r="B189">
        <v>4.67</v>
      </c>
      <c r="C189">
        <v>2.1882000000000001</v>
      </c>
      <c r="D189">
        <v>2.1882000000000001</v>
      </c>
      <c r="E189">
        <v>1.7177</v>
      </c>
      <c r="F189">
        <v>9.3703000000000003</v>
      </c>
      <c r="G189">
        <v>7.6525999999999996</v>
      </c>
      <c r="H189">
        <v>2.0552000000000001</v>
      </c>
      <c r="I189">
        <v>3197.1138000000001</v>
      </c>
      <c r="J189">
        <v>1571</v>
      </c>
      <c r="K189">
        <v>684.60699999999997</v>
      </c>
      <c r="L189">
        <v>81.087999999999994</v>
      </c>
      <c r="M189">
        <v>107.809</v>
      </c>
    </row>
    <row r="190" spans="1:13" x14ac:dyDescent="0.25">
      <c r="A190" s="2">
        <v>42529</v>
      </c>
      <c r="B190">
        <v>4.97</v>
      </c>
      <c r="C190">
        <v>6.4240000000000004</v>
      </c>
      <c r="D190">
        <v>6.4240000000000004</v>
      </c>
      <c r="E190">
        <v>1.7021999999999999</v>
      </c>
      <c r="F190">
        <v>9.3521000000000001</v>
      </c>
      <c r="G190">
        <v>7.6498999999999997</v>
      </c>
      <c r="H190">
        <v>2.0596999999999999</v>
      </c>
      <c r="I190">
        <v>3402.4958999999999</v>
      </c>
      <c r="J190">
        <v>1571</v>
      </c>
      <c r="K190">
        <v>684.60699999999997</v>
      </c>
      <c r="L190">
        <v>79.165000000000006</v>
      </c>
      <c r="M190">
        <v>106.636</v>
      </c>
    </row>
    <row r="191" spans="1:13" x14ac:dyDescent="0.25">
      <c r="A191" s="2">
        <v>42530</v>
      </c>
      <c r="B191">
        <v>4.88</v>
      </c>
      <c r="C191">
        <v>-1.8109</v>
      </c>
      <c r="D191">
        <v>-1.8109</v>
      </c>
      <c r="E191">
        <v>1.6867000000000001</v>
      </c>
      <c r="F191">
        <v>9.3236000000000008</v>
      </c>
      <c r="G191">
        <v>7.6368999999999998</v>
      </c>
      <c r="H191">
        <v>2.0602999999999998</v>
      </c>
      <c r="I191">
        <v>3340.8811999999998</v>
      </c>
      <c r="J191">
        <v>1571</v>
      </c>
      <c r="K191">
        <v>684.60699999999997</v>
      </c>
      <c r="L191">
        <v>77.617999999999995</v>
      </c>
      <c r="M191">
        <v>105.961</v>
      </c>
    </row>
    <row r="192" spans="1:13" x14ac:dyDescent="0.25">
      <c r="A192" s="2">
        <v>42531</v>
      </c>
      <c r="B192">
        <v>4.42</v>
      </c>
      <c r="C192">
        <v>-9.4261999999999997</v>
      </c>
      <c r="D192">
        <v>-9.4261999999999997</v>
      </c>
      <c r="E192">
        <v>1.6404000000000001</v>
      </c>
      <c r="F192">
        <v>9.3557000000000006</v>
      </c>
      <c r="G192">
        <v>7.7153</v>
      </c>
      <c r="H192">
        <v>2.0766</v>
      </c>
      <c r="I192">
        <v>3025.9621000000002</v>
      </c>
      <c r="J192">
        <v>1571</v>
      </c>
      <c r="K192">
        <v>684.60699999999997</v>
      </c>
      <c r="L192">
        <v>98.614999999999995</v>
      </c>
      <c r="M192">
        <v>108.836</v>
      </c>
    </row>
    <row r="193" spans="1:13" x14ac:dyDescent="0.25">
      <c r="A193" s="2">
        <v>42534</v>
      </c>
      <c r="B193">
        <v>4.33</v>
      </c>
      <c r="C193">
        <v>-2.0362</v>
      </c>
      <c r="D193">
        <v>-2.0362</v>
      </c>
      <c r="E193">
        <v>1.6095999999999999</v>
      </c>
      <c r="F193">
        <v>9.3658000000000001</v>
      </c>
      <c r="G193">
        <v>7.7561999999999998</v>
      </c>
      <c r="H193">
        <v>2.0861999999999998</v>
      </c>
      <c r="I193">
        <v>2964.3474999999999</v>
      </c>
      <c r="J193">
        <v>1571</v>
      </c>
      <c r="K193">
        <v>684.60699999999997</v>
      </c>
      <c r="L193">
        <v>98.409000000000006</v>
      </c>
      <c r="M193">
        <v>108.544</v>
      </c>
    </row>
    <row r="194" spans="1:13" x14ac:dyDescent="0.25">
      <c r="A194" s="2">
        <v>42535</v>
      </c>
      <c r="B194">
        <v>4.28</v>
      </c>
      <c r="C194">
        <v>-1.1547000000000001</v>
      </c>
      <c r="D194">
        <v>-1.1547000000000001</v>
      </c>
      <c r="E194">
        <v>1.613</v>
      </c>
      <c r="F194">
        <v>9.3811</v>
      </c>
      <c r="G194">
        <v>7.7682000000000002</v>
      </c>
      <c r="H194">
        <v>2.0865</v>
      </c>
      <c r="I194">
        <v>2930.1172000000001</v>
      </c>
      <c r="J194">
        <v>1571</v>
      </c>
      <c r="K194">
        <v>684.60699999999997</v>
      </c>
      <c r="L194">
        <v>98.003</v>
      </c>
      <c r="M194">
        <v>102.709</v>
      </c>
    </row>
    <row r="195" spans="1:13" x14ac:dyDescent="0.25">
      <c r="A195" s="2">
        <v>42536</v>
      </c>
      <c r="B195">
        <v>4.28</v>
      </c>
      <c r="C195">
        <v>0</v>
      </c>
      <c r="D195">
        <v>0</v>
      </c>
      <c r="E195">
        <v>1.5720000000000001</v>
      </c>
      <c r="F195">
        <v>9.4040999999999997</v>
      </c>
      <c r="G195">
        <v>7.8320999999999996</v>
      </c>
      <c r="H195">
        <v>2.0861000000000001</v>
      </c>
      <c r="I195">
        <v>2930.1172000000001</v>
      </c>
      <c r="J195">
        <v>1571</v>
      </c>
      <c r="K195">
        <v>684.60699999999997</v>
      </c>
      <c r="L195">
        <v>96.781000000000006</v>
      </c>
      <c r="M195">
        <v>102.637</v>
      </c>
    </row>
    <row r="196" spans="1:13" x14ac:dyDescent="0.25">
      <c r="A196" s="2">
        <v>42537</v>
      </c>
      <c r="B196">
        <v>4.24</v>
      </c>
      <c r="C196">
        <v>-0.93459999999999999</v>
      </c>
      <c r="D196">
        <v>-0.93459999999999999</v>
      </c>
      <c r="E196">
        <v>1.5788</v>
      </c>
      <c r="F196">
        <v>9.3867999999999991</v>
      </c>
      <c r="G196">
        <v>7.8079999999999998</v>
      </c>
      <c r="H196">
        <v>2.0851999999999999</v>
      </c>
      <c r="I196">
        <v>2902.7329</v>
      </c>
      <c r="J196">
        <v>1571</v>
      </c>
      <c r="K196">
        <v>684.60699999999997</v>
      </c>
      <c r="L196">
        <v>94.188999999999993</v>
      </c>
      <c r="M196">
        <v>102.447</v>
      </c>
    </row>
    <row r="197" spans="1:13" x14ac:dyDescent="0.25">
      <c r="A197" s="2">
        <v>42538</v>
      </c>
      <c r="B197">
        <v>4.51</v>
      </c>
      <c r="C197">
        <v>6.3678999999999997</v>
      </c>
      <c r="D197">
        <v>6.3678999999999997</v>
      </c>
      <c r="E197">
        <v>1.6078000000000001</v>
      </c>
      <c r="F197">
        <v>9.3932000000000002</v>
      </c>
      <c r="G197">
        <v>7.7854000000000001</v>
      </c>
      <c r="H197">
        <v>2.0790999999999999</v>
      </c>
      <c r="I197">
        <v>3087.5767000000001</v>
      </c>
      <c r="J197">
        <v>1571</v>
      </c>
      <c r="K197">
        <v>684.60699999999997</v>
      </c>
      <c r="L197">
        <v>78.412999999999997</v>
      </c>
      <c r="M197">
        <v>81.885999999999996</v>
      </c>
    </row>
    <row r="198" spans="1:13" x14ac:dyDescent="0.25">
      <c r="A198" s="2">
        <v>42541</v>
      </c>
      <c r="B198">
        <v>4.66</v>
      </c>
      <c r="C198">
        <v>3.3258999999999999</v>
      </c>
      <c r="D198">
        <v>3.3258999999999999</v>
      </c>
      <c r="E198">
        <v>1.6886000000000001</v>
      </c>
      <c r="F198">
        <v>9.3604000000000003</v>
      </c>
      <c r="G198">
        <v>7.6718000000000002</v>
      </c>
      <c r="H198">
        <v>2.0836999999999999</v>
      </c>
      <c r="I198">
        <v>3190.2676999999999</v>
      </c>
      <c r="J198">
        <v>1571</v>
      </c>
      <c r="K198">
        <v>684.60699999999997</v>
      </c>
      <c r="L198">
        <v>79.69</v>
      </c>
      <c r="M198">
        <v>74.631</v>
      </c>
    </row>
    <row r="199" spans="1:13" x14ac:dyDescent="0.25">
      <c r="A199" s="2">
        <v>42542</v>
      </c>
      <c r="B199">
        <v>4.62</v>
      </c>
      <c r="C199">
        <v>-0.85840000000000005</v>
      </c>
      <c r="D199">
        <v>-0.85840000000000005</v>
      </c>
      <c r="E199">
        <v>1.7059</v>
      </c>
      <c r="F199">
        <v>9.3422999999999998</v>
      </c>
      <c r="G199">
        <v>7.6364000000000001</v>
      </c>
      <c r="H199">
        <v>2.0831</v>
      </c>
      <c r="I199">
        <v>3162.8834999999999</v>
      </c>
      <c r="J199">
        <v>1571</v>
      </c>
      <c r="K199">
        <v>684.60699999999997</v>
      </c>
      <c r="L199">
        <v>70.159000000000006</v>
      </c>
      <c r="M199">
        <v>73.498000000000005</v>
      </c>
    </row>
    <row r="200" spans="1:13" x14ac:dyDescent="0.25">
      <c r="A200" s="2">
        <v>42543</v>
      </c>
      <c r="B200">
        <v>4.51</v>
      </c>
      <c r="C200">
        <v>-2.3810000000000002</v>
      </c>
      <c r="D200">
        <v>-2.3810000000000002</v>
      </c>
      <c r="E200">
        <v>1.6852</v>
      </c>
      <c r="F200">
        <v>9.3613</v>
      </c>
      <c r="G200">
        <v>7.6760999999999999</v>
      </c>
      <c r="H200">
        <v>2.0838999999999999</v>
      </c>
      <c r="I200">
        <v>3087.5767000000001</v>
      </c>
      <c r="J200">
        <v>1571</v>
      </c>
      <c r="K200">
        <v>684.60699999999997</v>
      </c>
      <c r="L200">
        <v>70.503</v>
      </c>
      <c r="M200">
        <v>73.83</v>
      </c>
    </row>
    <row r="201" spans="1:13" x14ac:dyDescent="0.25">
      <c r="A201" s="2">
        <v>42544</v>
      </c>
      <c r="B201">
        <v>4.6399999999999997</v>
      </c>
      <c r="C201">
        <v>2.8824999999999998</v>
      </c>
      <c r="D201">
        <v>2.8824999999999998</v>
      </c>
      <c r="E201">
        <v>1.7458</v>
      </c>
      <c r="F201">
        <v>9.3138000000000005</v>
      </c>
      <c r="G201">
        <v>7.5679999999999996</v>
      </c>
      <c r="H201">
        <v>2.085</v>
      </c>
      <c r="I201">
        <v>3176.5756000000001</v>
      </c>
      <c r="J201">
        <v>1571</v>
      </c>
      <c r="K201">
        <v>684.60699999999997</v>
      </c>
      <c r="L201">
        <v>46.762</v>
      </c>
      <c r="M201">
        <v>72.861000000000004</v>
      </c>
    </row>
    <row r="202" spans="1:13" x14ac:dyDescent="0.25">
      <c r="A202" s="2">
        <v>42545</v>
      </c>
      <c r="B202">
        <v>4.37</v>
      </c>
      <c r="C202">
        <v>-5.819</v>
      </c>
      <c r="D202">
        <v>-5.819</v>
      </c>
      <c r="E202">
        <v>1.5598999999999998</v>
      </c>
      <c r="F202">
        <v>9.4140999999999995</v>
      </c>
      <c r="G202">
        <v>7.8541999999999996</v>
      </c>
      <c r="H202">
        <v>2.0663</v>
      </c>
      <c r="I202">
        <v>2991.7318</v>
      </c>
      <c r="J202">
        <v>1571</v>
      </c>
      <c r="K202">
        <v>684.60699999999997</v>
      </c>
      <c r="L202">
        <v>57.44</v>
      </c>
      <c r="M202">
        <v>74.801000000000002</v>
      </c>
    </row>
    <row r="203" spans="1:13" x14ac:dyDescent="0.25">
      <c r="A203" s="2">
        <v>42548</v>
      </c>
      <c r="B203">
        <v>4.0599999999999996</v>
      </c>
      <c r="C203">
        <v>-7.0937999999999999</v>
      </c>
      <c r="D203">
        <v>-7.0937999999999999</v>
      </c>
      <c r="E203">
        <v>1.4377</v>
      </c>
      <c r="F203">
        <v>9.5195000000000007</v>
      </c>
      <c r="G203">
        <v>8.0817999999999994</v>
      </c>
      <c r="H203">
        <v>2.0773000000000001</v>
      </c>
      <c r="I203">
        <v>2779.5037000000002</v>
      </c>
      <c r="J203">
        <v>1571</v>
      </c>
      <c r="K203">
        <v>684.60699999999997</v>
      </c>
      <c r="L203">
        <v>70.126000000000005</v>
      </c>
      <c r="M203">
        <v>77.200999999999993</v>
      </c>
    </row>
    <row r="204" spans="1:13" x14ac:dyDescent="0.25">
      <c r="A204" s="2">
        <v>42549</v>
      </c>
      <c r="B204">
        <v>4.28</v>
      </c>
      <c r="C204">
        <v>5.4187000000000003</v>
      </c>
      <c r="D204">
        <v>5.4187000000000003</v>
      </c>
      <c r="E204">
        <v>1.4663999999999999</v>
      </c>
      <c r="F204">
        <v>9.4581</v>
      </c>
      <c r="G204">
        <v>7.9916999999999998</v>
      </c>
      <c r="H204">
        <v>2.0855999999999999</v>
      </c>
      <c r="I204">
        <v>2930.1172000000001</v>
      </c>
      <c r="J204">
        <v>1571</v>
      </c>
      <c r="K204">
        <v>684.60699999999997</v>
      </c>
      <c r="L204">
        <v>76.962000000000003</v>
      </c>
      <c r="M204">
        <v>78.707999999999998</v>
      </c>
    </row>
    <row r="205" spans="1:13" x14ac:dyDescent="0.25">
      <c r="A205" s="2">
        <v>42550</v>
      </c>
      <c r="B205">
        <v>4.42</v>
      </c>
      <c r="C205">
        <v>3.2709999999999999</v>
      </c>
      <c r="D205">
        <v>3.2709999999999999</v>
      </c>
      <c r="E205">
        <v>1.5154999999999998</v>
      </c>
      <c r="F205">
        <v>9.3857999999999997</v>
      </c>
      <c r="G205">
        <v>7.8703000000000003</v>
      </c>
      <c r="H205">
        <v>2.0855000000000001</v>
      </c>
      <c r="I205">
        <v>3025.9621000000002</v>
      </c>
      <c r="J205">
        <v>1571</v>
      </c>
      <c r="K205">
        <v>684.60699999999997</v>
      </c>
      <c r="L205">
        <v>78.542000000000002</v>
      </c>
      <c r="M205">
        <v>78.83</v>
      </c>
    </row>
    <row r="206" spans="1:13" x14ac:dyDescent="0.25">
      <c r="A206" s="2">
        <v>42551</v>
      </c>
      <c r="B206">
        <v>4.28</v>
      </c>
      <c r="C206">
        <v>-3.1673999999999998</v>
      </c>
      <c r="D206">
        <v>-3.1673999999999998</v>
      </c>
      <c r="E206">
        <v>1.4697</v>
      </c>
      <c r="F206">
        <v>9.3078000000000003</v>
      </c>
      <c r="G206">
        <v>7.8380999999999998</v>
      </c>
      <c r="H206">
        <v>2.0680999999999998</v>
      </c>
      <c r="I206">
        <v>2930.1172000000001</v>
      </c>
      <c r="J206">
        <v>229</v>
      </c>
      <c r="K206">
        <v>684.60699999999997</v>
      </c>
      <c r="L206">
        <v>72.320999999999998</v>
      </c>
      <c r="M206">
        <v>79.602999999999994</v>
      </c>
    </row>
    <row r="207" spans="1:13" x14ac:dyDescent="0.25">
      <c r="A207" s="2">
        <v>42552</v>
      </c>
      <c r="B207">
        <v>4.59</v>
      </c>
      <c r="C207">
        <v>7.2430000000000003</v>
      </c>
      <c r="D207">
        <v>7.2430000000000003</v>
      </c>
      <c r="E207">
        <v>1.4440999999999999</v>
      </c>
      <c r="F207">
        <v>9.2975999999999992</v>
      </c>
      <c r="G207">
        <v>7.8533999999999997</v>
      </c>
      <c r="H207">
        <v>2.0733999999999999</v>
      </c>
      <c r="I207">
        <v>3142.3453</v>
      </c>
      <c r="J207">
        <v>229</v>
      </c>
      <c r="K207">
        <v>684.60699999999997</v>
      </c>
      <c r="L207">
        <v>81.007999999999996</v>
      </c>
      <c r="M207">
        <v>80.974000000000004</v>
      </c>
    </row>
    <row r="208" spans="1:13" x14ac:dyDescent="0.25">
      <c r="A208" s="2">
        <v>42556</v>
      </c>
      <c r="B208">
        <v>4.3</v>
      </c>
      <c r="C208">
        <v>-6.3181000000000003</v>
      </c>
      <c r="D208">
        <v>-6.3181000000000003</v>
      </c>
      <c r="E208">
        <v>1.375</v>
      </c>
      <c r="F208">
        <v>9.3173999999999992</v>
      </c>
      <c r="G208">
        <v>7.9424000000000001</v>
      </c>
      <c r="H208">
        <v>2.0775000000000001</v>
      </c>
      <c r="I208">
        <v>2943.8092999999999</v>
      </c>
      <c r="J208">
        <v>229</v>
      </c>
      <c r="K208">
        <v>684.60699999999997</v>
      </c>
      <c r="L208">
        <v>88.004000000000005</v>
      </c>
      <c r="M208">
        <v>83.644000000000005</v>
      </c>
    </row>
    <row r="209" spans="1:13" x14ac:dyDescent="0.25">
      <c r="A209" s="2">
        <v>42557</v>
      </c>
      <c r="B209">
        <v>4.3499999999999996</v>
      </c>
      <c r="C209">
        <v>1.1628000000000001</v>
      </c>
      <c r="D209">
        <v>1.1628000000000001</v>
      </c>
      <c r="E209">
        <v>1.3682000000000001</v>
      </c>
      <c r="F209">
        <v>9.2883999999999993</v>
      </c>
      <c r="G209">
        <v>7.9200999999999997</v>
      </c>
      <c r="H209">
        <v>2.0779000000000001</v>
      </c>
      <c r="I209">
        <v>2978.0396000000001</v>
      </c>
      <c r="J209">
        <v>229</v>
      </c>
      <c r="K209">
        <v>684.60699999999997</v>
      </c>
      <c r="L209">
        <v>87.968000000000004</v>
      </c>
      <c r="M209">
        <v>78.558000000000007</v>
      </c>
    </row>
    <row r="210" spans="1:13" x14ac:dyDescent="0.25">
      <c r="A210" s="2">
        <v>42558</v>
      </c>
      <c r="B210">
        <v>4.2300000000000004</v>
      </c>
      <c r="C210">
        <v>-2.7585999999999999</v>
      </c>
      <c r="D210">
        <v>-2.7585999999999999</v>
      </c>
      <c r="E210">
        <v>1.385</v>
      </c>
      <c r="F210">
        <v>9.2897999999999996</v>
      </c>
      <c r="G210">
        <v>7.9048999999999996</v>
      </c>
      <c r="H210">
        <v>2.0783999999999998</v>
      </c>
      <c r="I210">
        <v>2895.8868000000002</v>
      </c>
      <c r="J210">
        <v>229</v>
      </c>
      <c r="K210">
        <v>684.60699999999997</v>
      </c>
      <c r="L210">
        <v>86.418999999999997</v>
      </c>
      <c r="M210">
        <v>76.051000000000002</v>
      </c>
    </row>
    <row r="211" spans="1:13" x14ac:dyDescent="0.25">
      <c r="A211" s="2">
        <v>42559</v>
      </c>
      <c r="B211">
        <v>4.24</v>
      </c>
      <c r="C211">
        <v>0.2364</v>
      </c>
      <c r="D211">
        <v>0.2364</v>
      </c>
      <c r="E211">
        <v>1.3578999999999999</v>
      </c>
      <c r="F211">
        <v>9.2227999999999994</v>
      </c>
      <c r="G211">
        <v>7.8650000000000002</v>
      </c>
      <c r="H211">
        <v>2.0749</v>
      </c>
      <c r="I211">
        <v>2902.7329</v>
      </c>
      <c r="J211">
        <v>229</v>
      </c>
      <c r="K211">
        <v>684.60699999999997</v>
      </c>
      <c r="L211">
        <v>81.105999999999995</v>
      </c>
      <c r="M211">
        <v>75.590999999999994</v>
      </c>
    </row>
    <row r="212" spans="1:13" x14ac:dyDescent="0.25">
      <c r="A212" s="2">
        <v>42562</v>
      </c>
      <c r="B212">
        <v>4.18</v>
      </c>
      <c r="C212">
        <v>-1.4151</v>
      </c>
      <c r="D212">
        <v>-1.4151</v>
      </c>
      <c r="E212">
        <v>1.4302999999999999</v>
      </c>
      <c r="F212">
        <v>9.2844999999999995</v>
      </c>
      <c r="G212">
        <v>7.8541999999999996</v>
      </c>
      <c r="H212">
        <v>2.0727000000000002</v>
      </c>
      <c r="I212">
        <v>2861.6565000000001</v>
      </c>
      <c r="J212">
        <v>229</v>
      </c>
      <c r="K212">
        <v>684.60699999999997</v>
      </c>
      <c r="L212">
        <v>69.906000000000006</v>
      </c>
      <c r="M212">
        <v>75.543999999999997</v>
      </c>
    </row>
    <row r="213" spans="1:13" x14ac:dyDescent="0.25">
      <c r="A213" s="2">
        <v>42563</v>
      </c>
      <c r="B213">
        <v>4.58</v>
      </c>
      <c r="C213">
        <v>9.5693999999999999</v>
      </c>
      <c r="D213">
        <v>9.5693999999999999</v>
      </c>
      <c r="E213">
        <v>1.51</v>
      </c>
      <c r="F213">
        <v>9.2727000000000004</v>
      </c>
      <c r="G213">
        <v>7.7625999999999999</v>
      </c>
      <c r="H213">
        <v>2.0861000000000001</v>
      </c>
      <c r="I213">
        <v>3135.4992000000002</v>
      </c>
      <c r="J213">
        <v>229</v>
      </c>
      <c r="K213">
        <v>684.60699999999997</v>
      </c>
      <c r="L213">
        <v>81</v>
      </c>
      <c r="M213">
        <v>79.881</v>
      </c>
    </row>
    <row r="214" spans="1:13" x14ac:dyDescent="0.25">
      <c r="A214" s="2">
        <v>42564</v>
      </c>
      <c r="B214">
        <v>4.3499999999999996</v>
      </c>
      <c r="C214">
        <v>-5.0217999999999998</v>
      </c>
      <c r="D214">
        <v>-5.0217999999999998</v>
      </c>
      <c r="E214">
        <v>1.4742999999999999</v>
      </c>
      <c r="F214">
        <v>9.2149000000000001</v>
      </c>
      <c r="G214">
        <v>7.7405999999999997</v>
      </c>
      <c r="H214">
        <v>2.0861999999999998</v>
      </c>
      <c r="I214">
        <v>2978.0396000000001</v>
      </c>
      <c r="J214">
        <v>229</v>
      </c>
      <c r="K214">
        <v>684.60699999999997</v>
      </c>
      <c r="L214">
        <v>85.11</v>
      </c>
      <c r="M214">
        <v>81.298000000000002</v>
      </c>
    </row>
    <row r="215" spans="1:13" x14ac:dyDescent="0.25">
      <c r="A215" s="2">
        <v>42565</v>
      </c>
      <c r="B215">
        <v>4.5</v>
      </c>
      <c r="C215">
        <v>3.4483000000000001</v>
      </c>
      <c r="D215">
        <v>3.4483000000000001</v>
      </c>
      <c r="E215">
        <v>1.5356000000000001</v>
      </c>
      <c r="F215">
        <v>9.1925000000000008</v>
      </c>
      <c r="G215">
        <v>7.6569000000000003</v>
      </c>
      <c r="H215">
        <v>2.0891999999999999</v>
      </c>
      <c r="I215">
        <v>3080.7307000000001</v>
      </c>
      <c r="J215">
        <v>229</v>
      </c>
      <c r="K215">
        <v>684.60699999999997</v>
      </c>
      <c r="L215">
        <v>84.846999999999994</v>
      </c>
      <c r="M215">
        <v>81.447999999999993</v>
      </c>
    </row>
    <row r="216" spans="1:13" x14ac:dyDescent="0.25">
      <c r="A216" s="2">
        <v>42566</v>
      </c>
      <c r="B216">
        <v>4.42</v>
      </c>
      <c r="C216">
        <v>-1.7778</v>
      </c>
      <c r="D216">
        <v>-1.7778</v>
      </c>
      <c r="E216">
        <v>1.5508999999999999</v>
      </c>
      <c r="F216">
        <v>9.1815999999999995</v>
      </c>
      <c r="G216">
        <v>7.6307</v>
      </c>
      <c r="H216">
        <v>2.0884</v>
      </c>
      <c r="I216">
        <v>3025.9621000000002</v>
      </c>
      <c r="J216">
        <v>229</v>
      </c>
      <c r="K216">
        <v>684.60699999999997</v>
      </c>
      <c r="L216">
        <v>75.852999999999994</v>
      </c>
      <c r="M216">
        <v>80.733999999999995</v>
      </c>
    </row>
    <row r="217" spans="1:13" x14ac:dyDescent="0.25">
      <c r="A217" s="2">
        <v>42569</v>
      </c>
      <c r="B217">
        <v>4.5999999999999996</v>
      </c>
      <c r="C217">
        <v>4.0724</v>
      </c>
      <c r="D217">
        <v>4.0724</v>
      </c>
      <c r="E217">
        <v>1.5817999999999999</v>
      </c>
      <c r="F217">
        <v>9.1454000000000004</v>
      </c>
      <c r="G217">
        <v>7.5635000000000003</v>
      </c>
      <c r="H217">
        <v>2.0897999999999999</v>
      </c>
      <c r="I217">
        <v>3149.1913</v>
      </c>
      <c r="J217">
        <v>229</v>
      </c>
      <c r="K217">
        <v>684.60699999999997</v>
      </c>
      <c r="L217">
        <v>69.096999999999994</v>
      </c>
      <c r="M217">
        <v>74.442999999999998</v>
      </c>
    </row>
    <row r="218" spans="1:13" x14ac:dyDescent="0.25">
      <c r="A218" s="2">
        <v>42570</v>
      </c>
      <c r="B218">
        <v>4.5</v>
      </c>
      <c r="C218">
        <v>-2.1739000000000002</v>
      </c>
      <c r="D218">
        <v>-2.1739000000000002</v>
      </c>
      <c r="E218">
        <v>1.5526</v>
      </c>
      <c r="F218">
        <v>9.1315000000000008</v>
      </c>
      <c r="G218">
        <v>7.5789</v>
      </c>
      <c r="H218">
        <v>2.0903999999999998</v>
      </c>
      <c r="I218">
        <v>3080.7307000000001</v>
      </c>
      <c r="J218">
        <v>229</v>
      </c>
      <c r="K218">
        <v>684.60699999999997</v>
      </c>
      <c r="L218">
        <v>70.786000000000001</v>
      </c>
      <c r="M218">
        <v>74.423000000000002</v>
      </c>
    </row>
    <row r="219" spans="1:13" x14ac:dyDescent="0.25">
      <c r="A219" s="2">
        <v>42571</v>
      </c>
      <c r="B219">
        <v>4.74</v>
      </c>
      <c r="C219">
        <v>5.3333000000000004</v>
      </c>
      <c r="D219">
        <v>5.3333000000000004</v>
      </c>
      <c r="E219">
        <v>1.5800999999999998</v>
      </c>
      <c r="F219">
        <v>9.1210000000000004</v>
      </c>
      <c r="G219">
        <v>7.5408999999999997</v>
      </c>
      <c r="H219">
        <v>2.0947</v>
      </c>
      <c r="I219">
        <v>3245.0363000000002</v>
      </c>
      <c r="J219">
        <v>229</v>
      </c>
      <c r="K219">
        <v>684.60699999999997</v>
      </c>
      <c r="L219">
        <v>72.162000000000006</v>
      </c>
      <c r="M219">
        <v>73.665999999999997</v>
      </c>
    </row>
    <row r="220" spans="1:13" x14ac:dyDescent="0.25">
      <c r="A220" s="2">
        <v>42572</v>
      </c>
      <c r="B220">
        <v>4.97</v>
      </c>
      <c r="C220">
        <v>4.8522999999999996</v>
      </c>
      <c r="D220">
        <v>4.8522999999999996</v>
      </c>
      <c r="E220">
        <v>1.556</v>
      </c>
      <c r="F220">
        <v>9.1776999999999997</v>
      </c>
      <c r="G220">
        <v>7.6216999999999997</v>
      </c>
      <c r="H220">
        <v>2.0895999999999999</v>
      </c>
      <c r="I220">
        <v>3402.4958999999999</v>
      </c>
      <c r="J220">
        <v>229</v>
      </c>
      <c r="K220">
        <v>684.60699999999997</v>
      </c>
      <c r="L220">
        <v>74.106999999999999</v>
      </c>
      <c r="M220">
        <v>74.902000000000001</v>
      </c>
    </row>
    <row r="221" spans="1:13" x14ac:dyDescent="0.25">
      <c r="A221" s="2">
        <v>42573</v>
      </c>
      <c r="B221">
        <v>5.39</v>
      </c>
      <c r="C221">
        <v>8.4506999999999994</v>
      </c>
      <c r="D221">
        <v>8.4506999999999994</v>
      </c>
      <c r="E221">
        <v>1.5663</v>
      </c>
      <c r="F221">
        <v>9.1327999999999996</v>
      </c>
      <c r="G221">
        <v>7.5664999999999996</v>
      </c>
      <c r="H221">
        <v>2.0977000000000001</v>
      </c>
      <c r="I221">
        <v>3690.0306999999998</v>
      </c>
      <c r="J221">
        <v>229</v>
      </c>
      <c r="K221">
        <v>684.60699999999997</v>
      </c>
      <c r="L221">
        <v>78.370999999999995</v>
      </c>
      <c r="M221">
        <v>72.016000000000005</v>
      </c>
    </row>
    <row r="222" spans="1:13" x14ac:dyDescent="0.25">
      <c r="A222" s="2">
        <v>42576</v>
      </c>
      <c r="B222">
        <v>5.14</v>
      </c>
      <c r="C222">
        <v>-4.6382000000000003</v>
      </c>
      <c r="D222">
        <v>-4.6382000000000003</v>
      </c>
      <c r="E222">
        <v>1.5731000000000002</v>
      </c>
      <c r="F222">
        <v>9.1539000000000001</v>
      </c>
      <c r="G222">
        <v>7.5808</v>
      </c>
      <c r="H222">
        <v>2.1004</v>
      </c>
      <c r="I222">
        <v>3518.8789999999999</v>
      </c>
      <c r="J222">
        <v>229</v>
      </c>
      <c r="K222">
        <v>684.60699999999997</v>
      </c>
      <c r="L222">
        <v>77.552000000000007</v>
      </c>
      <c r="M222">
        <v>73.405000000000001</v>
      </c>
    </row>
    <row r="223" spans="1:13" x14ac:dyDescent="0.25">
      <c r="A223" s="2">
        <v>42577</v>
      </c>
      <c r="B223">
        <v>5.35</v>
      </c>
      <c r="C223">
        <v>4.0856000000000003</v>
      </c>
      <c r="D223">
        <v>4.0856000000000003</v>
      </c>
      <c r="E223">
        <v>1.5611000000000002</v>
      </c>
      <c r="F223">
        <v>9.1428999999999991</v>
      </c>
      <c r="G223">
        <v>7.5819000000000001</v>
      </c>
      <c r="H223">
        <v>2.1004999999999998</v>
      </c>
      <c r="I223">
        <v>3662.6464000000001</v>
      </c>
      <c r="J223">
        <v>229</v>
      </c>
      <c r="K223">
        <v>684.60699999999997</v>
      </c>
      <c r="L223">
        <v>67.875</v>
      </c>
      <c r="M223">
        <v>73.888000000000005</v>
      </c>
    </row>
    <row r="224" spans="1:13" x14ac:dyDescent="0.25">
      <c r="A224" s="2">
        <v>42578</v>
      </c>
      <c r="B224">
        <v>5.19</v>
      </c>
      <c r="C224">
        <v>-2.9906999999999999</v>
      </c>
      <c r="D224">
        <v>-2.9906999999999999</v>
      </c>
      <c r="E224">
        <v>1.4976</v>
      </c>
      <c r="F224">
        <v>9.1475000000000009</v>
      </c>
      <c r="G224">
        <v>7.6497999999999999</v>
      </c>
      <c r="H224">
        <v>2.1013000000000002</v>
      </c>
      <c r="I224">
        <v>3553.1093999999998</v>
      </c>
      <c r="J224">
        <v>229</v>
      </c>
      <c r="K224">
        <v>684.60699999999997</v>
      </c>
      <c r="L224">
        <v>73.105000000000004</v>
      </c>
      <c r="M224">
        <v>74.736000000000004</v>
      </c>
    </row>
    <row r="225" spans="1:13" x14ac:dyDescent="0.25">
      <c r="A225" s="2">
        <v>42579</v>
      </c>
      <c r="B225">
        <v>5.19</v>
      </c>
      <c r="C225">
        <v>0</v>
      </c>
      <c r="D225">
        <v>0</v>
      </c>
      <c r="E225">
        <v>1.5044</v>
      </c>
      <c r="F225">
        <v>9.1533999999999995</v>
      </c>
      <c r="G225">
        <v>7.6489000000000003</v>
      </c>
      <c r="H225">
        <v>2.1013000000000002</v>
      </c>
      <c r="I225">
        <v>3553.1093999999998</v>
      </c>
      <c r="J225">
        <v>229</v>
      </c>
      <c r="K225">
        <v>684.60699999999997</v>
      </c>
      <c r="L225">
        <v>71.016999999999996</v>
      </c>
      <c r="M225">
        <v>74.600999999999999</v>
      </c>
    </row>
    <row r="226" spans="1:13" x14ac:dyDescent="0.25">
      <c r="A226" s="2">
        <v>42580</v>
      </c>
      <c r="B226">
        <v>5.42</v>
      </c>
      <c r="C226">
        <v>4.4315999999999995</v>
      </c>
      <c r="D226">
        <v>4.4315999999999995</v>
      </c>
      <c r="E226">
        <v>1.4531000000000001</v>
      </c>
      <c r="F226">
        <v>9.1183999999999994</v>
      </c>
      <c r="G226">
        <v>7.6653000000000002</v>
      </c>
      <c r="H226">
        <v>2.1048</v>
      </c>
      <c r="I226">
        <v>3710.5689000000002</v>
      </c>
      <c r="J226">
        <v>229</v>
      </c>
      <c r="K226">
        <v>684.60699999999997</v>
      </c>
      <c r="L226">
        <v>71.388000000000005</v>
      </c>
      <c r="M226">
        <v>73.543999999999997</v>
      </c>
    </row>
    <row r="227" spans="1:13" x14ac:dyDescent="0.25">
      <c r="A227" s="2">
        <v>42583</v>
      </c>
      <c r="B227">
        <v>5.09</v>
      </c>
      <c r="C227">
        <v>-6.0885999999999996</v>
      </c>
      <c r="D227">
        <v>-6.0885999999999996</v>
      </c>
      <c r="E227">
        <v>1.5213999999999999</v>
      </c>
      <c r="F227">
        <v>9.0931999999999995</v>
      </c>
      <c r="G227">
        <v>7.5717999999999996</v>
      </c>
      <c r="H227">
        <v>2.1160999999999999</v>
      </c>
      <c r="I227">
        <v>3484.6487000000002</v>
      </c>
      <c r="J227">
        <v>229</v>
      </c>
      <c r="K227">
        <v>684.60699999999997</v>
      </c>
      <c r="L227">
        <v>81.519000000000005</v>
      </c>
      <c r="M227">
        <v>75.888000000000005</v>
      </c>
    </row>
    <row r="228" spans="1:13" x14ac:dyDescent="0.25">
      <c r="A228" s="2">
        <v>42584</v>
      </c>
      <c r="B228">
        <v>4.9000000000000004</v>
      </c>
      <c r="C228">
        <v>-3.7328000000000001</v>
      </c>
      <c r="D228">
        <v>-3.7328000000000001</v>
      </c>
      <c r="E228">
        <v>1.5558000000000001</v>
      </c>
      <c r="F228">
        <v>9.1205999999999996</v>
      </c>
      <c r="G228">
        <v>7.5648</v>
      </c>
      <c r="H228">
        <v>2.1168</v>
      </c>
      <c r="I228">
        <v>3354.5734000000002</v>
      </c>
      <c r="J228">
        <v>229</v>
      </c>
      <c r="K228">
        <v>684.60699999999997</v>
      </c>
      <c r="L228">
        <v>82.137</v>
      </c>
      <c r="M228">
        <v>76.813999999999993</v>
      </c>
    </row>
    <row r="229" spans="1:13" x14ac:dyDescent="0.25">
      <c r="A229" s="2">
        <v>42585</v>
      </c>
      <c r="B229">
        <v>5.29</v>
      </c>
      <c r="C229">
        <v>7.9592000000000001</v>
      </c>
      <c r="D229">
        <v>7.9592000000000001</v>
      </c>
      <c r="E229">
        <v>1.542</v>
      </c>
      <c r="F229">
        <v>9.1319999999999997</v>
      </c>
      <c r="G229">
        <v>7.59</v>
      </c>
      <c r="H229">
        <v>2.1217999999999999</v>
      </c>
      <c r="I229">
        <v>3621.57</v>
      </c>
      <c r="J229">
        <v>229</v>
      </c>
      <c r="K229">
        <v>684.60699999999997</v>
      </c>
      <c r="L229">
        <v>88.442999999999998</v>
      </c>
      <c r="M229">
        <v>79.503</v>
      </c>
    </row>
    <row r="230" spans="1:13" x14ac:dyDescent="0.25">
      <c r="A230" s="2">
        <v>42586</v>
      </c>
      <c r="B230">
        <v>5.13</v>
      </c>
      <c r="C230">
        <v>-3.0246</v>
      </c>
      <c r="D230">
        <v>-3.0246</v>
      </c>
      <c r="E230">
        <v>1.5007999999999999</v>
      </c>
      <c r="F230">
        <v>9.1257999999999999</v>
      </c>
      <c r="G230">
        <v>7.625</v>
      </c>
      <c r="H230">
        <v>2.1217999999999999</v>
      </c>
      <c r="I230">
        <v>3985.7846</v>
      </c>
      <c r="J230">
        <v>229</v>
      </c>
      <c r="K230">
        <v>776.95600000000002</v>
      </c>
      <c r="L230">
        <v>77.730999999999995</v>
      </c>
      <c r="M230">
        <v>79.89</v>
      </c>
    </row>
    <row r="231" spans="1:13" x14ac:dyDescent="0.25">
      <c r="A231" s="2">
        <v>42587</v>
      </c>
      <c r="B231">
        <v>4.8899999999999997</v>
      </c>
      <c r="C231">
        <v>-4.6783999999999999</v>
      </c>
      <c r="D231">
        <v>-4.6783999999999999</v>
      </c>
      <c r="E231">
        <v>1.5885</v>
      </c>
      <c r="F231">
        <v>9.0888000000000009</v>
      </c>
      <c r="G231">
        <v>7.5003000000000002</v>
      </c>
      <c r="H231">
        <v>2.1084000000000001</v>
      </c>
      <c r="I231">
        <v>3799.3150999999998</v>
      </c>
      <c r="J231">
        <v>229</v>
      </c>
      <c r="K231">
        <v>776.95600000000002</v>
      </c>
      <c r="L231">
        <v>77.805000000000007</v>
      </c>
      <c r="M231">
        <v>79.08</v>
      </c>
    </row>
    <row r="232" spans="1:13" x14ac:dyDescent="0.25">
      <c r="A232" s="2">
        <v>42590</v>
      </c>
      <c r="B232">
        <v>5.01</v>
      </c>
      <c r="C232">
        <v>2.4540000000000002</v>
      </c>
      <c r="D232">
        <v>2.4540000000000002</v>
      </c>
      <c r="E232">
        <v>1.5920000000000001</v>
      </c>
      <c r="F232">
        <v>9.0937000000000001</v>
      </c>
      <c r="G232">
        <v>7.5018000000000002</v>
      </c>
      <c r="H232">
        <v>2.1074000000000002</v>
      </c>
      <c r="I232">
        <v>3892.5497999999998</v>
      </c>
      <c r="J232">
        <v>229</v>
      </c>
      <c r="K232">
        <v>776.95600000000002</v>
      </c>
      <c r="L232">
        <v>75.216999999999999</v>
      </c>
      <c r="M232">
        <v>75.528000000000006</v>
      </c>
    </row>
    <row r="233" spans="1:13" x14ac:dyDescent="0.25">
      <c r="A233" s="2">
        <v>42591</v>
      </c>
      <c r="B233">
        <v>4.8100000000000005</v>
      </c>
      <c r="C233">
        <v>-3.992</v>
      </c>
      <c r="D233">
        <v>-3.992</v>
      </c>
      <c r="E233">
        <v>1.5470000000000002</v>
      </c>
      <c r="F233">
        <v>9.0922999999999998</v>
      </c>
      <c r="G233">
        <v>7.5453000000000001</v>
      </c>
      <c r="H233">
        <v>2.1078000000000001</v>
      </c>
      <c r="I233">
        <v>3737.1586000000002</v>
      </c>
      <c r="J233">
        <v>229</v>
      </c>
      <c r="K233">
        <v>776.95600000000002</v>
      </c>
      <c r="L233">
        <v>76.447999999999993</v>
      </c>
      <c r="M233">
        <v>75.484999999999999</v>
      </c>
    </row>
    <row r="234" spans="1:13" x14ac:dyDescent="0.25">
      <c r="A234" s="2">
        <v>42592</v>
      </c>
      <c r="B234">
        <v>4.8</v>
      </c>
      <c r="C234">
        <v>-0.2079</v>
      </c>
      <c r="D234">
        <v>-0.2079</v>
      </c>
      <c r="E234">
        <v>1.5074000000000001</v>
      </c>
      <c r="F234">
        <v>9.0939999999999994</v>
      </c>
      <c r="G234">
        <v>7.5865</v>
      </c>
      <c r="H234">
        <v>2.1074000000000002</v>
      </c>
      <c r="I234">
        <v>3729.3890999999999</v>
      </c>
      <c r="J234">
        <v>229</v>
      </c>
      <c r="K234">
        <v>776.95600000000002</v>
      </c>
      <c r="L234">
        <v>76.382000000000005</v>
      </c>
      <c r="M234">
        <v>74.992999999999995</v>
      </c>
    </row>
    <row r="235" spans="1:13" x14ac:dyDescent="0.25">
      <c r="A235" s="2">
        <v>42593</v>
      </c>
      <c r="B235">
        <v>5.03</v>
      </c>
      <c r="C235">
        <v>4.7916999999999996</v>
      </c>
      <c r="D235">
        <v>4.7916999999999996</v>
      </c>
      <c r="E235">
        <v>1.5592999999999999</v>
      </c>
      <c r="F235">
        <v>9.0793999999999997</v>
      </c>
      <c r="G235">
        <v>7.5201000000000002</v>
      </c>
      <c r="H235">
        <v>2.1114999999999999</v>
      </c>
      <c r="I235">
        <v>3908.0889999999999</v>
      </c>
      <c r="J235">
        <v>229</v>
      </c>
      <c r="K235">
        <v>776.95600000000002</v>
      </c>
      <c r="L235">
        <v>77.162000000000006</v>
      </c>
      <c r="M235">
        <v>75.296000000000006</v>
      </c>
    </row>
    <row r="236" spans="1:13" x14ac:dyDescent="0.25">
      <c r="A236" s="2">
        <v>42594</v>
      </c>
      <c r="B236">
        <v>5.0199999999999996</v>
      </c>
      <c r="C236">
        <v>-0.1988</v>
      </c>
      <c r="D236">
        <v>-0.1988</v>
      </c>
      <c r="E236">
        <v>1.5135000000000001</v>
      </c>
      <c r="F236">
        <v>9.1094000000000008</v>
      </c>
      <c r="G236">
        <v>7.5959000000000003</v>
      </c>
      <c r="H236">
        <v>2.1107999999999998</v>
      </c>
      <c r="I236">
        <v>3900.3193999999999</v>
      </c>
      <c r="J236">
        <v>229</v>
      </c>
      <c r="K236">
        <v>776.95600000000002</v>
      </c>
      <c r="L236">
        <v>69.766000000000005</v>
      </c>
      <c r="M236">
        <v>72.62</v>
      </c>
    </row>
    <row r="237" spans="1:13" x14ac:dyDescent="0.25">
      <c r="A237" s="2">
        <v>42597</v>
      </c>
      <c r="B237">
        <v>5.5</v>
      </c>
      <c r="C237">
        <v>9.5617999999999999</v>
      </c>
      <c r="D237">
        <v>9.5617999999999999</v>
      </c>
      <c r="E237">
        <v>1.5575999999999999</v>
      </c>
      <c r="F237">
        <v>9.1056000000000008</v>
      </c>
      <c r="G237">
        <v>7.548</v>
      </c>
      <c r="H237">
        <v>2.1196000000000002</v>
      </c>
      <c r="I237">
        <v>4273.2583000000004</v>
      </c>
      <c r="J237">
        <v>229</v>
      </c>
      <c r="K237">
        <v>776.95600000000002</v>
      </c>
      <c r="L237">
        <v>81.438000000000002</v>
      </c>
      <c r="M237">
        <v>74.055000000000007</v>
      </c>
    </row>
    <row r="238" spans="1:13" x14ac:dyDescent="0.25">
      <c r="A238" s="2">
        <v>42598</v>
      </c>
      <c r="B238">
        <v>5.91</v>
      </c>
      <c r="C238">
        <v>7.4545000000000003</v>
      </c>
      <c r="D238">
        <v>7.4545000000000003</v>
      </c>
      <c r="E238">
        <v>1.5746</v>
      </c>
      <c r="F238">
        <v>9.1153999999999993</v>
      </c>
      <c r="G238">
        <v>7.5407999999999999</v>
      </c>
      <c r="H238">
        <v>2.1116999999999999</v>
      </c>
      <c r="I238">
        <v>4591.8103000000001</v>
      </c>
      <c r="J238">
        <v>229</v>
      </c>
      <c r="K238">
        <v>776.95600000000002</v>
      </c>
      <c r="L238">
        <v>80.277000000000001</v>
      </c>
      <c r="M238">
        <v>76.451999999999998</v>
      </c>
    </row>
    <row r="239" spans="1:13" x14ac:dyDescent="0.25">
      <c r="A239" s="2">
        <v>42599</v>
      </c>
      <c r="B239">
        <v>5.68</v>
      </c>
      <c r="C239">
        <v>-3.8917000000000002</v>
      </c>
      <c r="D239">
        <v>-3.8917000000000002</v>
      </c>
      <c r="E239">
        <v>1.5491000000000001</v>
      </c>
      <c r="F239">
        <v>9.0801999999999996</v>
      </c>
      <c r="G239">
        <v>7.5311000000000003</v>
      </c>
      <c r="H239">
        <v>2.1101000000000001</v>
      </c>
      <c r="I239">
        <v>4413.1103999999996</v>
      </c>
      <c r="J239">
        <v>229</v>
      </c>
      <c r="K239">
        <v>776.95600000000002</v>
      </c>
      <c r="L239">
        <v>81.968999999999994</v>
      </c>
      <c r="M239">
        <v>77.078999999999994</v>
      </c>
    </row>
    <row r="240" spans="1:13" x14ac:dyDescent="0.25">
      <c r="A240" s="2">
        <v>42600</v>
      </c>
      <c r="B240">
        <v>6.2</v>
      </c>
      <c r="C240">
        <v>9.1548999999999996</v>
      </c>
      <c r="D240">
        <v>9.1548999999999996</v>
      </c>
      <c r="E240">
        <v>1.5356000000000001</v>
      </c>
      <c r="F240">
        <v>9.0690000000000008</v>
      </c>
      <c r="G240">
        <v>7.5335000000000001</v>
      </c>
      <c r="H240">
        <v>2.1141000000000001</v>
      </c>
      <c r="I240">
        <v>4817.1274999999996</v>
      </c>
      <c r="J240">
        <v>229</v>
      </c>
      <c r="K240">
        <v>776.95600000000002</v>
      </c>
      <c r="L240">
        <v>82.503</v>
      </c>
      <c r="M240">
        <v>80.430000000000007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4"/>
  <sheetViews>
    <sheetView workbookViewId="0">
      <selection activeCell="C11" sqref="C11"/>
    </sheetView>
  </sheetViews>
  <sheetFormatPr defaultRowHeight="15" x14ac:dyDescent="0.25"/>
  <cols>
    <col min="1" max="1" width="13.42578125" customWidth="1"/>
  </cols>
  <sheetData>
    <row r="1" spans="1:3" x14ac:dyDescent="0.25">
      <c r="A1" t="s">
        <v>76</v>
      </c>
    </row>
    <row r="2" spans="1:3" x14ac:dyDescent="0.25">
      <c r="A2" t="s">
        <v>1</v>
      </c>
      <c r="B2" t="s">
        <v>2</v>
      </c>
      <c r="C2" t="s">
        <v>20</v>
      </c>
    </row>
    <row r="3" spans="1:3" x14ac:dyDescent="0.25">
      <c r="A3" s="2">
        <v>42257</v>
      </c>
      <c r="B3">
        <v>7.59</v>
      </c>
      <c r="C3">
        <v>0</v>
      </c>
    </row>
    <row r="4" spans="1:3" x14ac:dyDescent="0.25">
      <c r="A4" s="2">
        <v>42258</v>
      </c>
      <c r="B4">
        <v>7.57</v>
      </c>
      <c r="C4">
        <f t="shared" ref="C4:C67" si="0">(B4-B3)/B3</f>
        <v>-2.6350461133069266E-3</v>
      </c>
    </row>
    <row r="5" spans="1:3" x14ac:dyDescent="0.25">
      <c r="A5" s="2">
        <v>42261</v>
      </c>
      <c r="B5">
        <v>7.92</v>
      </c>
      <c r="C5">
        <f t="shared" si="0"/>
        <v>4.6235138705416068E-2</v>
      </c>
    </row>
    <row r="6" spans="1:3" x14ac:dyDescent="0.25">
      <c r="A6" s="2">
        <v>42262</v>
      </c>
      <c r="B6">
        <v>7.89</v>
      </c>
      <c r="C6">
        <f t="shared" si="0"/>
        <v>-3.7878787878788192E-3</v>
      </c>
    </row>
    <row r="7" spans="1:3" x14ac:dyDescent="0.25">
      <c r="A7" s="2">
        <v>42263</v>
      </c>
      <c r="B7">
        <v>9</v>
      </c>
      <c r="C7">
        <f t="shared" si="0"/>
        <v>0.14068441064638787</v>
      </c>
    </row>
    <row r="8" spans="1:3" x14ac:dyDescent="0.25">
      <c r="A8" s="2">
        <v>42264</v>
      </c>
      <c r="B8">
        <v>8.61</v>
      </c>
      <c r="C8">
        <f t="shared" si="0"/>
        <v>-4.3333333333333397E-2</v>
      </c>
    </row>
    <row r="9" spans="1:3" x14ac:dyDescent="0.25">
      <c r="A9" s="2">
        <v>42265</v>
      </c>
      <c r="B9">
        <v>8.9600000000000009</v>
      </c>
      <c r="C9">
        <f t="shared" si="0"/>
        <v>4.0650406504065206E-2</v>
      </c>
    </row>
    <row r="10" spans="1:3" x14ac:dyDescent="0.25">
      <c r="A10" s="2">
        <v>42268</v>
      </c>
      <c r="B10">
        <v>8.58</v>
      </c>
      <c r="C10">
        <f t="shared" si="0"/>
        <v>-4.2410714285714371E-2</v>
      </c>
    </row>
    <row r="11" spans="1:3" x14ac:dyDescent="0.25">
      <c r="A11" s="2">
        <v>42269</v>
      </c>
      <c r="B11">
        <v>8</v>
      </c>
      <c r="C11">
        <f t="shared" si="0"/>
        <v>-6.75990675990676E-2</v>
      </c>
    </row>
    <row r="12" spans="1:3" x14ac:dyDescent="0.25">
      <c r="A12" s="2">
        <v>42270</v>
      </c>
      <c r="B12">
        <v>7.58</v>
      </c>
      <c r="C12">
        <f t="shared" si="0"/>
        <v>-5.2499999999999991E-2</v>
      </c>
    </row>
    <row r="13" spans="1:3" x14ac:dyDescent="0.25">
      <c r="A13" s="2">
        <v>42271</v>
      </c>
      <c r="B13">
        <v>7.76</v>
      </c>
      <c r="C13">
        <f t="shared" si="0"/>
        <v>2.3746701846965663E-2</v>
      </c>
    </row>
    <row r="14" spans="1:3" x14ac:dyDescent="0.25">
      <c r="A14" s="2">
        <v>42272</v>
      </c>
      <c r="B14">
        <v>7.39</v>
      </c>
      <c r="C14">
        <f t="shared" si="0"/>
        <v>-4.7680412371134039E-2</v>
      </c>
    </row>
    <row r="15" spans="1:3" x14ac:dyDescent="0.25">
      <c r="A15" s="2">
        <v>42275</v>
      </c>
      <c r="B15">
        <v>6.71</v>
      </c>
      <c r="C15">
        <f t="shared" si="0"/>
        <v>-9.2016238159675204E-2</v>
      </c>
    </row>
    <row r="16" spans="1:3" x14ac:dyDescent="0.25">
      <c r="A16" s="2">
        <v>42276</v>
      </c>
      <c r="B16">
        <v>6.79</v>
      </c>
      <c r="C16">
        <f t="shared" si="0"/>
        <v>1.1922503725782425E-2</v>
      </c>
    </row>
    <row r="17" spans="1:3" x14ac:dyDescent="0.25">
      <c r="A17" s="2">
        <v>42277</v>
      </c>
      <c r="B17">
        <v>7.33</v>
      </c>
      <c r="C17">
        <f t="shared" si="0"/>
        <v>7.9528718703976445E-2</v>
      </c>
    </row>
    <row r="18" spans="1:3" x14ac:dyDescent="0.25">
      <c r="A18" s="2">
        <v>42278</v>
      </c>
      <c r="B18">
        <v>7.21</v>
      </c>
      <c r="C18">
        <f t="shared" si="0"/>
        <v>-1.6371077762619386E-2</v>
      </c>
    </row>
    <row r="19" spans="1:3" x14ac:dyDescent="0.25">
      <c r="A19" s="2">
        <v>42279</v>
      </c>
      <c r="B19">
        <v>7.89</v>
      </c>
      <c r="C19">
        <f t="shared" si="0"/>
        <v>9.4313453536754466E-2</v>
      </c>
    </row>
    <row r="20" spans="1:3" x14ac:dyDescent="0.25">
      <c r="A20" s="2">
        <v>42282</v>
      </c>
      <c r="B20">
        <v>8.42</v>
      </c>
      <c r="C20">
        <f t="shared" si="0"/>
        <v>6.7173637515842877E-2</v>
      </c>
    </row>
    <row r="21" spans="1:3" x14ac:dyDescent="0.25">
      <c r="A21" s="2">
        <v>42283</v>
      </c>
      <c r="B21">
        <v>8.98</v>
      </c>
      <c r="C21">
        <f t="shared" si="0"/>
        <v>6.6508313539192454E-2</v>
      </c>
    </row>
    <row r="22" spans="1:3" x14ac:dyDescent="0.25">
      <c r="A22" s="2">
        <v>42284</v>
      </c>
      <c r="B22">
        <v>9.15</v>
      </c>
      <c r="C22">
        <f t="shared" si="0"/>
        <v>1.8930957683741638E-2</v>
      </c>
    </row>
    <row r="23" spans="1:3" x14ac:dyDescent="0.25">
      <c r="A23" s="2">
        <v>42285</v>
      </c>
      <c r="B23">
        <v>9.34</v>
      </c>
      <c r="C23">
        <f t="shared" si="0"/>
        <v>2.0765027322404317E-2</v>
      </c>
    </row>
    <row r="24" spans="1:3" x14ac:dyDescent="0.25">
      <c r="A24" s="2">
        <v>42286</v>
      </c>
      <c r="B24">
        <v>8.8800000000000008</v>
      </c>
      <c r="C24">
        <f t="shared" si="0"/>
        <v>-4.9250535331905682E-2</v>
      </c>
    </row>
    <row r="25" spans="1:3" x14ac:dyDescent="0.25">
      <c r="A25" s="2">
        <v>42289</v>
      </c>
      <c r="B25">
        <v>8.24</v>
      </c>
      <c r="C25">
        <f t="shared" si="0"/>
        <v>-7.2072072072072127E-2</v>
      </c>
    </row>
    <row r="26" spans="1:3" x14ac:dyDescent="0.25">
      <c r="A26" s="2">
        <v>42290</v>
      </c>
      <c r="B26">
        <v>7.99</v>
      </c>
      <c r="C26">
        <f t="shared" si="0"/>
        <v>-3.0339805825242719E-2</v>
      </c>
    </row>
    <row r="27" spans="1:3" x14ac:dyDescent="0.25">
      <c r="A27" s="2">
        <v>42291</v>
      </c>
      <c r="B27">
        <v>8.2200000000000006</v>
      </c>
      <c r="C27">
        <f t="shared" si="0"/>
        <v>2.8785982478097674E-2</v>
      </c>
    </row>
    <row r="28" spans="1:3" x14ac:dyDescent="0.25">
      <c r="A28" s="2">
        <v>42292</v>
      </c>
      <c r="B28">
        <v>8.35</v>
      </c>
      <c r="C28">
        <f t="shared" si="0"/>
        <v>1.5815085158150728E-2</v>
      </c>
    </row>
    <row r="29" spans="1:3" x14ac:dyDescent="0.25">
      <c r="A29" s="2">
        <v>42293</v>
      </c>
      <c r="B29">
        <v>8.4</v>
      </c>
      <c r="C29">
        <f t="shared" si="0"/>
        <v>5.9880239520958937E-3</v>
      </c>
    </row>
    <row r="30" spans="1:3" x14ac:dyDescent="0.25">
      <c r="A30" s="2">
        <v>42296</v>
      </c>
      <c r="B30">
        <v>8.09</v>
      </c>
      <c r="C30">
        <f t="shared" si="0"/>
        <v>-3.6904761904761961E-2</v>
      </c>
    </row>
    <row r="31" spans="1:3" x14ac:dyDescent="0.25">
      <c r="A31" s="2">
        <v>42297</v>
      </c>
      <c r="B31">
        <v>8.19</v>
      </c>
      <c r="C31">
        <f t="shared" si="0"/>
        <v>1.2360939431396743E-2</v>
      </c>
    </row>
    <row r="32" spans="1:3" x14ac:dyDescent="0.25">
      <c r="A32" s="2">
        <v>42298</v>
      </c>
      <c r="B32">
        <v>7.87</v>
      </c>
      <c r="C32">
        <f t="shared" si="0"/>
        <v>-3.9072039072039003E-2</v>
      </c>
    </row>
    <row r="33" spans="1:3" x14ac:dyDescent="0.25">
      <c r="A33" s="2">
        <v>42299</v>
      </c>
      <c r="B33">
        <v>7.8</v>
      </c>
      <c r="C33">
        <f t="shared" si="0"/>
        <v>-8.8945362134689055E-3</v>
      </c>
    </row>
    <row r="34" spans="1:3" x14ac:dyDescent="0.25">
      <c r="A34" s="2">
        <v>42300</v>
      </c>
      <c r="B34">
        <v>7.83</v>
      </c>
      <c r="C34">
        <f t="shared" si="0"/>
        <v>3.846153846153878E-3</v>
      </c>
    </row>
    <row r="35" spans="1:3" x14ac:dyDescent="0.25">
      <c r="A35" s="2">
        <v>42303</v>
      </c>
      <c r="B35">
        <v>7.13</v>
      </c>
      <c r="C35">
        <f t="shared" si="0"/>
        <v>-8.9399744572158393E-2</v>
      </c>
    </row>
    <row r="36" spans="1:3" x14ac:dyDescent="0.25">
      <c r="A36" s="2">
        <v>42304</v>
      </c>
      <c r="B36">
        <v>6.72</v>
      </c>
      <c r="C36">
        <f t="shared" si="0"/>
        <v>-5.7503506311360468E-2</v>
      </c>
    </row>
    <row r="37" spans="1:3" x14ac:dyDescent="0.25">
      <c r="A37" s="2">
        <v>42305</v>
      </c>
      <c r="B37">
        <v>6.97</v>
      </c>
      <c r="C37">
        <f t="shared" si="0"/>
        <v>3.7202380952380952E-2</v>
      </c>
    </row>
    <row r="38" spans="1:3" x14ac:dyDescent="0.25">
      <c r="A38" s="2">
        <v>42306</v>
      </c>
      <c r="B38">
        <v>6.9399999999999995</v>
      </c>
      <c r="C38">
        <f t="shared" si="0"/>
        <v>-4.3041606886657464E-3</v>
      </c>
    </row>
    <row r="39" spans="1:3" x14ac:dyDescent="0.25">
      <c r="A39" s="2">
        <v>42307</v>
      </c>
      <c r="B39">
        <v>7.13</v>
      </c>
      <c r="C39">
        <f t="shared" si="0"/>
        <v>2.737752161383291E-2</v>
      </c>
    </row>
    <row r="40" spans="1:3" x14ac:dyDescent="0.25">
      <c r="A40" s="2">
        <v>42310</v>
      </c>
      <c r="B40">
        <v>7.45</v>
      </c>
      <c r="C40">
        <f t="shared" si="0"/>
        <v>4.4880785413744781E-2</v>
      </c>
    </row>
    <row r="41" spans="1:3" x14ac:dyDescent="0.25">
      <c r="A41" s="2">
        <v>42311</v>
      </c>
      <c r="B41">
        <v>7.61</v>
      </c>
      <c r="C41">
        <f t="shared" si="0"/>
        <v>2.1476510067114114E-2</v>
      </c>
    </row>
    <row r="42" spans="1:3" x14ac:dyDescent="0.25">
      <c r="A42" s="2">
        <v>42312</v>
      </c>
      <c r="B42">
        <v>7.46</v>
      </c>
      <c r="C42">
        <f t="shared" si="0"/>
        <v>-1.9710906701708324E-2</v>
      </c>
    </row>
    <row r="43" spans="1:3" x14ac:dyDescent="0.25">
      <c r="A43" s="2">
        <v>42313</v>
      </c>
      <c r="B43">
        <v>7.52</v>
      </c>
      <c r="C43">
        <f t="shared" si="0"/>
        <v>8.0428954423591974E-3</v>
      </c>
    </row>
    <row r="44" spans="1:3" x14ac:dyDescent="0.25">
      <c r="A44" s="2">
        <v>42314</v>
      </c>
      <c r="B44">
        <v>7.34</v>
      </c>
      <c r="C44">
        <f t="shared" si="0"/>
        <v>-2.3936170212765923E-2</v>
      </c>
    </row>
    <row r="45" spans="1:3" x14ac:dyDescent="0.25">
      <c r="A45" s="2">
        <v>42317</v>
      </c>
      <c r="B45">
        <v>7.27</v>
      </c>
      <c r="C45">
        <f t="shared" si="0"/>
        <v>-9.5367847411444526E-3</v>
      </c>
    </row>
    <row r="46" spans="1:3" x14ac:dyDescent="0.25">
      <c r="A46" s="2">
        <v>42318</v>
      </c>
      <c r="B46">
        <v>7.06</v>
      </c>
      <c r="C46">
        <f t="shared" si="0"/>
        <v>-2.8885832187070148E-2</v>
      </c>
    </row>
    <row r="47" spans="1:3" x14ac:dyDescent="0.25">
      <c r="A47" s="2">
        <v>42319</v>
      </c>
      <c r="B47">
        <v>6.54</v>
      </c>
      <c r="C47">
        <f t="shared" si="0"/>
        <v>-7.3654390934844133E-2</v>
      </c>
    </row>
    <row r="48" spans="1:3" x14ac:dyDescent="0.25">
      <c r="A48" s="2">
        <v>42320</v>
      </c>
      <c r="B48">
        <v>6.32</v>
      </c>
      <c r="C48">
        <f t="shared" si="0"/>
        <v>-3.3639143730886813E-2</v>
      </c>
    </row>
    <row r="49" spans="1:3" x14ac:dyDescent="0.25">
      <c r="A49" s="2">
        <v>42321</v>
      </c>
      <c r="B49">
        <v>6.1</v>
      </c>
      <c r="C49">
        <f t="shared" si="0"/>
        <v>-3.4810126582278583E-2</v>
      </c>
    </row>
    <row r="50" spans="1:3" x14ac:dyDescent="0.25">
      <c r="A50" s="2">
        <v>42324</v>
      </c>
      <c r="B50">
        <v>6.34</v>
      </c>
      <c r="C50">
        <f t="shared" si="0"/>
        <v>3.9344262295082005E-2</v>
      </c>
    </row>
    <row r="51" spans="1:3" x14ac:dyDescent="0.25">
      <c r="A51" s="2">
        <v>42325</v>
      </c>
      <c r="B51">
        <v>5.87</v>
      </c>
      <c r="C51">
        <f t="shared" si="0"/>
        <v>-7.4132492113564638E-2</v>
      </c>
    </row>
    <row r="52" spans="1:3" x14ac:dyDescent="0.25">
      <c r="A52" s="2">
        <v>42326</v>
      </c>
      <c r="B52">
        <v>6</v>
      </c>
      <c r="C52">
        <f t="shared" si="0"/>
        <v>2.214650766609879E-2</v>
      </c>
    </row>
    <row r="53" spans="1:3" x14ac:dyDescent="0.25">
      <c r="A53" s="2">
        <v>42327</v>
      </c>
      <c r="B53">
        <v>5.4</v>
      </c>
      <c r="C53">
        <f t="shared" si="0"/>
        <v>-9.9999999999999936E-2</v>
      </c>
    </row>
    <row r="54" spans="1:3" x14ac:dyDescent="0.25">
      <c r="A54" s="2">
        <v>42328</v>
      </c>
      <c r="B54">
        <v>5.08</v>
      </c>
      <c r="C54">
        <f t="shared" si="0"/>
        <v>-5.925925925925931E-2</v>
      </c>
    </row>
    <row r="55" spans="1:3" x14ac:dyDescent="0.25">
      <c r="A55" s="2">
        <v>42331</v>
      </c>
      <c r="B55">
        <v>5.14</v>
      </c>
      <c r="C55">
        <f t="shared" si="0"/>
        <v>1.1811023622047168E-2</v>
      </c>
    </row>
    <row r="56" spans="1:3" x14ac:dyDescent="0.25">
      <c r="A56" s="2">
        <v>42332</v>
      </c>
      <c r="B56">
        <v>5.49</v>
      </c>
      <c r="C56">
        <f t="shared" si="0"/>
        <v>6.8093385214007887E-2</v>
      </c>
    </row>
    <row r="57" spans="1:3" x14ac:dyDescent="0.25">
      <c r="A57" s="2">
        <v>42333</v>
      </c>
      <c r="B57">
        <v>5.41</v>
      </c>
      <c r="C57">
        <f t="shared" si="0"/>
        <v>-1.4571948998178519E-2</v>
      </c>
    </row>
    <row r="58" spans="1:3" x14ac:dyDescent="0.25">
      <c r="A58" s="2">
        <v>42335</v>
      </c>
      <c r="B58">
        <v>5.26</v>
      </c>
      <c r="C58">
        <f t="shared" si="0"/>
        <v>-2.7726432532347571E-2</v>
      </c>
    </row>
    <row r="59" spans="1:3" x14ac:dyDescent="0.25">
      <c r="A59" s="2">
        <v>42338</v>
      </c>
      <c r="B59">
        <v>5.27</v>
      </c>
      <c r="C59">
        <f t="shared" si="0"/>
        <v>1.901140684410606E-3</v>
      </c>
    </row>
    <row r="60" spans="1:3" x14ac:dyDescent="0.25">
      <c r="A60" s="2">
        <v>42339</v>
      </c>
      <c r="B60">
        <v>5.51</v>
      </c>
      <c r="C60">
        <f t="shared" si="0"/>
        <v>4.554079696394691E-2</v>
      </c>
    </row>
    <row r="61" spans="1:3" x14ac:dyDescent="0.25">
      <c r="A61" s="2">
        <v>42340</v>
      </c>
      <c r="B61">
        <v>5.52</v>
      </c>
      <c r="C61">
        <f t="shared" si="0"/>
        <v>1.8148820326678379E-3</v>
      </c>
    </row>
    <row r="62" spans="1:3" x14ac:dyDescent="0.25">
      <c r="A62" s="2">
        <v>42341</v>
      </c>
      <c r="B62">
        <v>4.87</v>
      </c>
      <c r="C62">
        <f t="shared" si="0"/>
        <v>-0.11775362318840571</v>
      </c>
    </row>
    <row r="63" spans="1:3" x14ac:dyDescent="0.25">
      <c r="A63" s="2">
        <v>42342</v>
      </c>
      <c r="B63">
        <v>4.55</v>
      </c>
      <c r="C63">
        <f t="shared" si="0"/>
        <v>-6.5708418891170489E-2</v>
      </c>
    </row>
    <row r="64" spans="1:3" x14ac:dyDescent="0.25">
      <c r="A64" s="2">
        <v>42345</v>
      </c>
      <c r="B64">
        <v>4.2699999999999996</v>
      </c>
      <c r="C64">
        <f t="shared" si="0"/>
        <v>-6.1538461538461597E-2</v>
      </c>
    </row>
    <row r="65" spans="1:3" x14ac:dyDescent="0.25">
      <c r="A65" s="2">
        <v>42346</v>
      </c>
      <c r="B65">
        <v>4.4000000000000004</v>
      </c>
      <c r="C65">
        <f t="shared" si="0"/>
        <v>3.0444964871194566E-2</v>
      </c>
    </row>
    <row r="66" spans="1:3" x14ac:dyDescent="0.25">
      <c r="A66" s="2">
        <v>42347</v>
      </c>
      <c r="B66">
        <v>4.47</v>
      </c>
      <c r="C66">
        <f t="shared" si="0"/>
        <v>1.5909090909090772E-2</v>
      </c>
    </row>
    <row r="67" spans="1:3" x14ac:dyDescent="0.25">
      <c r="A67" s="2">
        <v>42348</v>
      </c>
      <c r="B67">
        <v>4.5600000000000005</v>
      </c>
      <c r="C67">
        <f t="shared" si="0"/>
        <v>2.0134228187919632E-2</v>
      </c>
    </row>
    <row r="68" spans="1:3" x14ac:dyDescent="0.25">
      <c r="A68" s="2">
        <v>42349</v>
      </c>
      <c r="B68">
        <v>4.16</v>
      </c>
      <c r="C68">
        <f t="shared" ref="C68:C131" si="1">(B68-B67)/B67</f>
        <v>-8.77192982456141E-2</v>
      </c>
    </row>
    <row r="69" spans="1:3" x14ac:dyDescent="0.25">
      <c r="A69" s="2">
        <v>42352</v>
      </c>
      <c r="B69">
        <v>4</v>
      </c>
      <c r="C69">
        <f t="shared" si="1"/>
        <v>-3.8461538461538491E-2</v>
      </c>
    </row>
    <row r="70" spans="1:3" x14ac:dyDescent="0.25">
      <c r="A70" s="2">
        <v>42353</v>
      </c>
      <c r="B70">
        <v>3.76</v>
      </c>
      <c r="C70">
        <f t="shared" si="1"/>
        <v>-6.0000000000000053E-2</v>
      </c>
    </row>
    <row r="71" spans="1:3" x14ac:dyDescent="0.25">
      <c r="A71" s="2">
        <v>42354</v>
      </c>
      <c r="B71">
        <v>3.9</v>
      </c>
      <c r="C71">
        <f t="shared" si="1"/>
        <v>3.7234042553191522E-2</v>
      </c>
    </row>
    <row r="72" spans="1:3" x14ac:dyDescent="0.25">
      <c r="A72" s="2">
        <v>42355</v>
      </c>
      <c r="B72">
        <v>3.7199999999999998</v>
      </c>
      <c r="C72">
        <f t="shared" si="1"/>
        <v>-4.6153846153846198E-2</v>
      </c>
    </row>
    <row r="73" spans="1:3" x14ac:dyDescent="0.25">
      <c r="A73" s="2">
        <v>42356</v>
      </c>
      <c r="B73">
        <v>4.05</v>
      </c>
      <c r="C73">
        <f t="shared" si="1"/>
        <v>8.8709677419354857E-2</v>
      </c>
    </row>
    <row r="74" spans="1:3" x14ac:dyDescent="0.25">
      <c r="A74" s="2">
        <v>42359</v>
      </c>
      <c r="B74">
        <v>4.0599999999999996</v>
      </c>
      <c r="C74">
        <f t="shared" si="1"/>
        <v>2.4691358024690833E-3</v>
      </c>
    </row>
    <row r="75" spans="1:3" x14ac:dyDescent="0.25">
      <c r="A75" s="2">
        <v>42360</v>
      </c>
      <c r="B75">
        <v>3.98</v>
      </c>
      <c r="C75">
        <f t="shared" si="1"/>
        <v>-1.9704433497536856E-2</v>
      </c>
    </row>
    <row r="76" spans="1:3" x14ac:dyDescent="0.25">
      <c r="A76" s="2">
        <v>42361</v>
      </c>
      <c r="B76">
        <v>4.4000000000000004</v>
      </c>
      <c r="C76">
        <f t="shared" si="1"/>
        <v>0.10552763819095487</v>
      </c>
    </row>
    <row r="77" spans="1:3" x14ac:dyDescent="0.25">
      <c r="A77" s="2">
        <v>42362</v>
      </c>
      <c r="B77">
        <v>4.45</v>
      </c>
      <c r="C77">
        <f t="shared" si="1"/>
        <v>1.1363636363636322E-2</v>
      </c>
    </row>
    <row r="78" spans="1:3" x14ac:dyDescent="0.25">
      <c r="A78" s="2">
        <v>42366</v>
      </c>
      <c r="B78">
        <v>4.07</v>
      </c>
      <c r="C78">
        <f t="shared" si="1"/>
        <v>-8.5393258426966268E-2</v>
      </c>
    </row>
    <row r="79" spans="1:3" x14ac:dyDescent="0.25">
      <c r="A79" s="2">
        <v>42367</v>
      </c>
      <c r="B79">
        <v>4.58</v>
      </c>
      <c r="C79">
        <f t="shared" si="1"/>
        <v>0.12530712530712523</v>
      </c>
    </row>
    <row r="80" spans="1:3" x14ac:dyDescent="0.25">
      <c r="A80" s="2">
        <v>42368</v>
      </c>
      <c r="B80">
        <v>4.4000000000000004</v>
      </c>
      <c r="C80">
        <f t="shared" si="1"/>
        <v>-3.9301310043668061E-2</v>
      </c>
    </row>
    <row r="81" spans="1:3" x14ac:dyDescent="0.25">
      <c r="A81" s="2">
        <v>42369</v>
      </c>
      <c r="B81">
        <v>4.5</v>
      </c>
      <c r="C81">
        <f t="shared" si="1"/>
        <v>2.2727272727272645E-2</v>
      </c>
    </row>
    <row r="82" spans="1:3" x14ac:dyDescent="0.25">
      <c r="A82" s="2">
        <v>42373</v>
      </c>
      <c r="B82">
        <v>4.95</v>
      </c>
      <c r="C82">
        <f t="shared" si="1"/>
        <v>0.10000000000000003</v>
      </c>
    </row>
    <row r="83" spans="1:3" x14ac:dyDescent="0.25">
      <c r="A83" s="2">
        <v>42374</v>
      </c>
      <c r="B83">
        <v>5.01</v>
      </c>
      <c r="C83">
        <f t="shared" si="1"/>
        <v>1.2121212121212041E-2</v>
      </c>
    </row>
    <row r="84" spans="1:3" x14ac:dyDescent="0.25">
      <c r="A84" s="2">
        <v>42375</v>
      </c>
      <c r="B84">
        <v>4.68</v>
      </c>
      <c r="C84">
        <f t="shared" si="1"/>
        <v>-6.5868263473053912E-2</v>
      </c>
    </row>
    <row r="85" spans="1:3" x14ac:dyDescent="0.25">
      <c r="A85" s="2">
        <v>42376</v>
      </c>
      <c r="B85">
        <v>4.41</v>
      </c>
      <c r="C85">
        <f t="shared" si="1"/>
        <v>-5.7692307692307605E-2</v>
      </c>
    </row>
    <row r="86" spans="1:3" x14ac:dyDescent="0.25">
      <c r="A86" s="2">
        <v>42377</v>
      </c>
      <c r="B86">
        <v>4.4400000000000004</v>
      </c>
      <c r="C86">
        <f t="shared" si="1"/>
        <v>6.8027210884354303E-3</v>
      </c>
    </row>
    <row r="87" spans="1:3" x14ac:dyDescent="0.25">
      <c r="A87" s="2">
        <v>42380</v>
      </c>
      <c r="B87">
        <v>4.17</v>
      </c>
      <c r="C87">
        <f t="shared" si="1"/>
        <v>-6.0810810810810911E-2</v>
      </c>
    </row>
    <row r="88" spans="1:3" x14ac:dyDescent="0.25">
      <c r="A88" s="2">
        <v>42381</v>
      </c>
      <c r="B88">
        <v>4.05</v>
      </c>
      <c r="C88">
        <f t="shared" si="1"/>
        <v>-2.8776978417266213E-2</v>
      </c>
    </row>
    <row r="89" spans="1:3" x14ac:dyDescent="0.25">
      <c r="A89" s="2">
        <v>42382</v>
      </c>
      <c r="B89">
        <v>3.64</v>
      </c>
      <c r="C89">
        <f t="shared" si="1"/>
        <v>-0.1012345679012345</v>
      </c>
    </row>
    <row r="90" spans="1:3" x14ac:dyDescent="0.25">
      <c r="A90" s="2">
        <v>42383</v>
      </c>
      <c r="B90">
        <v>3.71</v>
      </c>
      <c r="C90">
        <f t="shared" si="1"/>
        <v>1.9230769230769187E-2</v>
      </c>
    </row>
    <row r="91" spans="1:3" x14ac:dyDescent="0.25">
      <c r="A91" s="2">
        <v>42384</v>
      </c>
      <c r="B91">
        <v>3.56</v>
      </c>
      <c r="C91">
        <f t="shared" si="1"/>
        <v>-4.0431266846361162E-2</v>
      </c>
    </row>
    <row r="92" spans="1:3" x14ac:dyDescent="0.25">
      <c r="A92" s="2">
        <v>42388</v>
      </c>
      <c r="B92">
        <v>3.08</v>
      </c>
      <c r="C92">
        <f t="shared" si="1"/>
        <v>-0.1348314606741573</v>
      </c>
    </row>
    <row r="93" spans="1:3" x14ac:dyDescent="0.25">
      <c r="A93" s="2">
        <v>42389</v>
      </c>
      <c r="B93">
        <v>3.32</v>
      </c>
      <c r="C93">
        <f t="shared" si="1"/>
        <v>7.7922077922077851E-2</v>
      </c>
    </row>
    <row r="94" spans="1:3" x14ac:dyDescent="0.25">
      <c r="A94" s="2">
        <v>42390</v>
      </c>
      <c r="B94">
        <v>3.55</v>
      </c>
      <c r="C94">
        <f t="shared" si="1"/>
        <v>6.9277108433734941E-2</v>
      </c>
    </row>
    <row r="95" spans="1:3" x14ac:dyDescent="0.25">
      <c r="A95" s="2">
        <v>42391</v>
      </c>
      <c r="B95">
        <v>3.51</v>
      </c>
      <c r="C95">
        <f t="shared" si="1"/>
        <v>-1.1267605633802828E-2</v>
      </c>
    </row>
    <row r="96" spans="1:3" x14ac:dyDescent="0.25">
      <c r="A96" s="2">
        <v>42394</v>
      </c>
      <c r="B96">
        <v>2.95</v>
      </c>
      <c r="C96">
        <f t="shared" si="1"/>
        <v>-0.15954415954415943</v>
      </c>
    </row>
    <row r="97" spans="1:3" x14ac:dyDescent="0.25">
      <c r="A97" s="2">
        <v>42395</v>
      </c>
      <c r="B97">
        <v>3.19</v>
      </c>
      <c r="C97">
        <f t="shared" si="1"/>
        <v>8.1355932203389741E-2</v>
      </c>
    </row>
    <row r="98" spans="1:3" x14ac:dyDescent="0.25">
      <c r="A98" s="2">
        <v>42396</v>
      </c>
      <c r="B98">
        <v>3.2800000000000002</v>
      </c>
      <c r="C98">
        <f t="shared" si="1"/>
        <v>2.8213166144200722E-2</v>
      </c>
    </row>
    <row r="99" spans="1:3" x14ac:dyDescent="0.25">
      <c r="A99" s="2">
        <v>42397</v>
      </c>
      <c r="B99">
        <v>3.16</v>
      </c>
      <c r="C99">
        <f t="shared" si="1"/>
        <v>-3.6585365853658569E-2</v>
      </c>
    </row>
    <row r="100" spans="1:3" x14ac:dyDescent="0.25">
      <c r="A100" s="2">
        <v>42398</v>
      </c>
      <c r="B100">
        <v>3.39</v>
      </c>
      <c r="C100">
        <f t="shared" si="1"/>
        <v>7.2784810126582264E-2</v>
      </c>
    </row>
    <row r="101" spans="1:3" x14ac:dyDescent="0.25">
      <c r="A101" s="2">
        <v>42401</v>
      </c>
      <c r="B101">
        <v>3.21</v>
      </c>
      <c r="C101">
        <f t="shared" si="1"/>
        <v>-5.3097345132743411E-2</v>
      </c>
    </row>
    <row r="102" spans="1:3" x14ac:dyDescent="0.25">
      <c r="A102" s="2">
        <v>42402</v>
      </c>
      <c r="B102">
        <v>2.99</v>
      </c>
      <c r="C102">
        <f t="shared" si="1"/>
        <v>-6.8535825545171264E-2</v>
      </c>
    </row>
    <row r="103" spans="1:3" x14ac:dyDescent="0.25">
      <c r="A103" s="2">
        <v>42403</v>
      </c>
      <c r="B103">
        <v>3.36</v>
      </c>
      <c r="C103">
        <f t="shared" si="1"/>
        <v>0.12374581939799319</v>
      </c>
    </row>
    <row r="104" spans="1:3" x14ac:dyDescent="0.25">
      <c r="A104" s="2">
        <v>42404</v>
      </c>
      <c r="B104">
        <v>3.26</v>
      </c>
      <c r="C104">
        <f t="shared" si="1"/>
        <v>-2.9761904761904788E-2</v>
      </c>
    </row>
    <row r="105" spans="1:3" x14ac:dyDescent="0.25">
      <c r="A105" s="2">
        <v>42405</v>
      </c>
      <c r="B105">
        <v>3.06</v>
      </c>
      <c r="C105">
        <f t="shared" si="1"/>
        <v>-6.1349693251533666E-2</v>
      </c>
    </row>
    <row r="106" spans="1:3" x14ac:dyDescent="0.25">
      <c r="A106" s="2">
        <v>42408</v>
      </c>
      <c r="B106">
        <v>2.04</v>
      </c>
      <c r="C106">
        <f t="shared" si="1"/>
        <v>-0.33333333333333331</v>
      </c>
    </row>
    <row r="107" spans="1:3" x14ac:dyDescent="0.25">
      <c r="A107" s="2">
        <v>42409</v>
      </c>
      <c r="B107">
        <v>1.95</v>
      </c>
      <c r="C107">
        <f t="shared" si="1"/>
        <v>-4.4117647058823567E-2</v>
      </c>
    </row>
    <row r="108" spans="1:3" x14ac:dyDescent="0.25">
      <c r="A108" s="2">
        <v>42410</v>
      </c>
      <c r="B108">
        <v>1.7</v>
      </c>
      <c r="C108">
        <f t="shared" si="1"/>
        <v>-0.12820512820512822</v>
      </c>
    </row>
    <row r="109" spans="1:3" x14ac:dyDescent="0.25">
      <c r="A109" s="2">
        <v>42411</v>
      </c>
      <c r="B109">
        <v>1.78</v>
      </c>
      <c r="C109">
        <f t="shared" si="1"/>
        <v>4.7058823529411806E-2</v>
      </c>
    </row>
    <row r="110" spans="1:3" x14ac:dyDescent="0.25">
      <c r="A110" s="2">
        <v>42412</v>
      </c>
      <c r="B110">
        <v>1.5899999999999999</v>
      </c>
      <c r="C110">
        <f t="shared" si="1"/>
        <v>-0.10674157303370796</v>
      </c>
    </row>
    <row r="111" spans="1:3" x14ac:dyDescent="0.25">
      <c r="A111" s="2">
        <v>42416</v>
      </c>
      <c r="B111">
        <v>1.8599999999999999</v>
      </c>
      <c r="C111">
        <f t="shared" si="1"/>
        <v>0.169811320754717</v>
      </c>
    </row>
    <row r="112" spans="1:3" x14ac:dyDescent="0.25">
      <c r="A112" s="2">
        <v>42417</v>
      </c>
      <c r="B112">
        <v>1.88</v>
      </c>
      <c r="C112">
        <f t="shared" si="1"/>
        <v>1.075268817204302E-2</v>
      </c>
    </row>
    <row r="113" spans="1:3" x14ac:dyDescent="0.25">
      <c r="A113" s="2">
        <v>42418</v>
      </c>
      <c r="B113">
        <v>1.98</v>
      </c>
      <c r="C113">
        <f t="shared" si="1"/>
        <v>5.3191489361702177E-2</v>
      </c>
    </row>
    <row r="114" spans="1:3" x14ac:dyDescent="0.25">
      <c r="A114" s="2">
        <v>42419</v>
      </c>
      <c r="B114">
        <v>2</v>
      </c>
      <c r="C114">
        <f t="shared" si="1"/>
        <v>1.0101010101010111E-2</v>
      </c>
    </row>
    <row r="115" spans="1:3" x14ac:dyDescent="0.25">
      <c r="A115" s="2">
        <v>42422</v>
      </c>
      <c r="B115">
        <v>2.39</v>
      </c>
      <c r="C115">
        <f t="shared" si="1"/>
        <v>0.19500000000000006</v>
      </c>
    </row>
    <row r="116" spans="1:3" x14ac:dyDescent="0.25">
      <c r="A116" s="2">
        <v>42423</v>
      </c>
      <c r="B116">
        <v>2.19</v>
      </c>
      <c r="C116">
        <f t="shared" si="1"/>
        <v>-8.3682008368200902E-2</v>
      </c>
    </row>
    <row r="117" spans="1:3" x14ac:dyDescent="0.25">
      <c r="A117" s="2">
        <v>42424</v>
      </c>
      <c r="B117">
        <v>2.69</v>
      </c>
      <c r="C117">
        <f t="shared" si="1"/>
        <v>0.22831050228310504</v>
      </c>
    </row>
    <row r="118" spans="1:3" x14ac:dyDescent="0.25">
      <c r="A118" s="2">
        <v>42425</v>
      </c>
      <c r="B118">
        <v>2.56</v>
      </c>
      <c r="C118">
        <f t="shared" si="1"/>
        <v>-4.8327137546468363E-2</v>
      </c>
    </row>
    <row r="119" spans="1:3" x14ac:dyDescent="0.25">
      <c r="A119" s="2">
        <v>42426</v>
      </c>
      <c r="B119">
        <v>2.7</v>
      </c>
      <c r="C119">
        <f t="shared" si="1"/>
        <v>5.4687500000000049E-2</v>
      </c>
    </row>
    <row r="120" spans="1:3" x14ac:dyDescent="0.25">
      <c r="A120" s="2">
        <v>42429</v>
      </c>
      <c r="B120">
        <v>2.61</v>
      </c>
      <c r="C120">
        <f t="shared" si="1"/>
        <v>-3.3333333333333444E-2</v>
      </c>
    </row>
    <row r="121" spans="1:3" x14ac:dyDescent="0.25">
      <c r="A121" s="2">
        <v>42430</v>
      </c>
      <c r="B121">
        <v>2.76</v>
      </c>
      <c r="C121">
        <f t="shared" si="1"/>
        <v>5.7471264367816063E-2</v>
      </c>
    </row>
    <row r="122" spans="1:3" x14ac:dyDescent="0.25">
      <c r="A122" s="2">
        <v>42431</v>
      </c>
      <c r="B122">
        <v>3.4</v>
      </c>
      <c r="C122">
        <f t="shared" si="1"/>
        <v>0.23188405797101455</v>
      </c>
    </row>
    <row r="123" spans="1:3" x14ac:dyDescent="0.25">
      <c r="A123" s="2">
        <v>42432</v>
      </c>
      <c r="B123">
        <v>4.2699999999999996</v>
      </c>
      <c r="C123">
        <f t="shared" si="1"/>
        <v>0.25588235294117639</v>
      </c>
    </row>
    <row r="124" spans="1:3" x14ac:dyDescent="0.25">
      <c r="A124" s="2">
        <v>42433</v>
      </c>
      <c r="B124">
        <v>5.08</v>
      </c>
      <c r="C124">
        <f t="shared" si="1"/>
        <v>0.18969555035128818</v>
      </c>
    </row>
    <row r="125" spans="1:3" x14ac:dyDescent="0.25">
      <c r="A125" s="2">
        <v>42436</v>
      </c>
      <c r="B125">
        <v>5.23</v>
      </c>
      <c r="C125">
        <f t="shared" si="1"/>
        <v>2.9527559055118179E-2</v>
      </c>
    </row>
    <row r="126" spans="1:3" x14ac:dyDescent="0.25">
      <c r="A126" s="2">
        <v>42437</v>
      </c>
      <c r="B126">
        <v>4.3</v>
      </c>
      <c r="C126">
        <f t="shared" si="1"/>
        <v>-0.17782026768642459</v>
      </c>
    </row>
    <row r="127" spans="1:3" x14ac:dyDescent="0.25">
      <c r="A127" s="2">
        <v>42438</v>
      </c>
      <c r="B127">
        <v>4.63</v>
      </c>
      <c r="C127">
        <f t="shared" si="1"/>
        <v>7.6744186046511648E-2</v>
      </c>
    </row>
    <row r="128" spans="1:3" x14ac:dyDescent="0.25">
      <c r="A128" s="2">
        <v>42439</v>
      </c>
      <c r="B128">
        <v>4.6100000000000003</v>
      </c>
      <c r="C128">
        <f t="shared" si="1"/>
        <v>-4.3196544276456967E-3</v>
      </c>
    </row>
    <row r="129" spans="1:3" x14ac:dyDescent="0.25">
      <c r="A129" s="2">
        <v>42440</v>
      </c>
      <c r="B129">
        <v>4.7</v>
      </c>
      <c r="C129">
        <f t="shared" si="1"/>
        <v>1.9522776572668082E-2</v>
      </c>
    </row>
    <row r="130" spans="1:3" x14ac:dyDescent="0.25">
      <c r="A130" s="2">
        <v>42443</v>
      </c>
      <c r="B130">
        <v>4.38</v>
      </c>
      <c r="C130">
        <f t="shared" si="1"/>
        <v>-6.808510638297878E-2</v>
      </c>
    </row>
    <row r="131" spans="1:3" x14ac:dyDescent="0.25">
      <c r="A131" s="2">
        <v>42444</v>
      </c>
      <c r="B131">
        <v>4.18</v>
      </c>
      <c r="C131">
        <f t="shared" si="1"/>
        <v>-4.5662100456621044E-2</v>
      </c>
    </row>
    <row r="132" spans="1:3" x14ac:dyDescent="0.25">
      <c r="A132" s="2">
        <v>42445</v>
      </c>
      <c r="B132">
        <v>4.3899999999999997</v>
      </c>
      <c r="C132">
        <f t="shared" ref="C132:C195" si="2">(B132-B131)/B131</f>
        <v>5.0239234449760757E-2</v>
      </c>
    </row>
    <row r="133" spans="1:3" x14ac:dyDescent="0.25">
      <c r="A133" s="2">
        <v>42446</v>
      </c>
      <c r="B133">
        <v>4.79</v>
      </c>
      <c r="C133">
        <f t="shared" si="2"/>
        <v>9.1116173120729019E-2</v>
      </c>
    </row>
    <row r="134" spans="1:3" x14ac:dyDescent="0.25">
      <c r="A134" s="2">
        <v>42447</v>
      </c>
      <c r="B134">
        <v>4.91</v>
      </c>
      <c r="C134">
        <f t="shared" si="2"/>
        <v>2.5052192066805867E-2</v>
      </c>
    </row>
    <row r="135" spans="1:3" x14ac:dyDescent="0.25">
      <c r="A135" s="2">
        <v>42450</v>
      </c>
      <c r="B135">
        <v>4.88</v>
      </c>
      <c r="C135">
        <f t="shared" si="2"/>
        <v>-6.1099796334012722E-3</v>
      </c>
    </row>
    <row r="136" spans="1:3" x14ac:dyDescent="0.25">
      <c r="A136" s="2">
        <v>42451</v>
      </c>
      <c r="B136">
        <v>4.82</v>
      </c>
      <c r="C136">
        <f t="shared" si="2"/>
        <v>-1.2295081967213035E-2</v>
      </c>
    </row>
    <row r="137" spans="1:3" x14ac:dyDescent="0.25">
      <c r="A137" s="2">
        <v>42452</v>
      </c>
      <c r="B137">
        <v>4.13</v>
      </c>
      <c r="C137">
        <f t="shared" si="2"/>
        <v>-0.14315352697095443</v>
      </c>
    </row>
    <row r="138" spans="1:3" x14ac:dyDescent="0.25">
      <c r="A138" s="2">
        <v>42453</v>
      </c>
      <c r="B138">
        <v>4.25</v>
      </c>
      <c r="C138">
        <f t="shared" si="2"/>
        <v>2.9055690072639251E-2</v>
      </c>
    </row>
    <row r="139" spans="1:3" x14ac:dyDescent="0.25">
      <c r="A139" s="2">
        <v>42457</v>
      </c>
      <c r="B139">
        <v>4.1500000000000004</v>
      </c>
      <c r="C139">
        <f t="shared" si="2"/>
        <v>-2.3529411764705799E-2</v>
      </c>
    </row>
    <row r="140" spans="1:3" x14ac:dyDescent="0.25">
      <c r="A140" s="2">
        <v>42458</v>
      </c>
      <c r="B140">
        <v>4.04</v>
      </c>
      <c r="C140">
        <f t="shared" si="2"/>
        <v>-2.6506024096385618E-2</v>
      </c>
    </row>
    <row r="141" spans="1:3" x14ac:dyDescent="0.25">
      <c r="A141" s="2">
        <v>42459</v>
      </c>
      <c r="B141">
        <v>4.01</v>
      </c>
      <c r="C141">
        <f t="shared" si="2"/>
        <v>-7.425742574257487E-3</v>
      </c>
    </row>
    <row r="142" spans="1:3" x14ac:dyDescent="0.25">
      <c r="A142" s="2">
        <v>42460</v>
      </c>
      <c r="B142">
        <v>4.12</v>
      </c>
      <c r="C142">
        <f t="shared" si="2"/>
        <v>2.7431421446384122E-2</v>
      </c>
    </row>
    <row r="143" spans="1:3" x14ac:dyDescent="0.25">
      <c r="A143" s="2">
        <v>42461</v>
      </c>
      <c r="B143">
        <v>3.83</v>
      </c>
      <c r="C143">
        <f t="shared" si="2"/>
        <v>-7.0388349514563117E-2</v>
      </c>
    </row>
    <row r="144" spans="1:3" x14ac:dyDescent="0.25">
      <c r="A144" s="2">
        <v>42464</v>
      </c>
      <c r="B144">
        <v>3.7199999999999998</v>
      </c>
      <c r="C144">
        <f t="shared" si="2"/>
        <v>-2.872062663185387E-2</v>
      </c>
    </row>
    <row r="145" spans="1:3" x14ac:dyDescent="0.25">
      <c r="A145" s="2">
        <v>42465</v>
      </c>
      <c r="B145">
        <v>3.76</v>
      </c>
      <c r="C145">
        <f t="shared" si="2"/>
        <v>1.075268817204302E-2</v>
      </c>
    </row>
    <row r="146" spans="1:3" x14ac:dyDescent="0.25">
      <c r="A146" s="2">
        <v>42466</v>
      </c>
      <c r="B146">
        <v>3.73</v>
      </c>
      <c r="C146">
        <f t="shared" si="2"/>
        <v>-7.9787234042552682E-3</v>
      </c>
    </row>
    <row r="147" spans="1:3" x14ac:dyDescent="0.25">
      <c r="A147" s="2">
        <v>42467</v>
      </c>
      <c r="B147">
        <v>3.61</v>
      </c>
      <c r="C147">
        <f t="shared" si="2"/>
        <v>-3.2171581769437026E-2</v>
      </c>
    </row>
    <row r="148" spans="1:3" x14ac:dyDescent="0.25">
      <c r="A148" s="2">
        <v>42468</v>
      </c>
      <c r="B148">
        <v>3.76</v>
      </c>
      <c r="C148">
        <f t="shared" si="2"/>
        <v>4.15512465373961E-2</v>
      </c>
    </row>
    <row r="149" spans="1:3" x14ac:dyDescent="0.25">
      <c r="A149" s="2">
        <v>42471</v>
      </c>
      <c r="B149">
        <v>4.5</v>
      </c>
      <c r="C149">
        <f t="shared" si="2"/>
        <v>0.19680851063829793</v>
      </c>
    </row>
    <row r="150" spans="1:3" x14ac:dyDescent="0.25">
      <c r="A150" s="2">
        <v>42472</v>
      </c>
      <c r="B150">
        <v>6.05</v>
      </c>
      <c r="C150">
        <f t="shared" si="2"/>
        <v>0.34444444444444439</v>
      </c>
    </row>
    <row r="151" spans="1:3" x14ac:dyDescent="0.25">
      <c r="A151" s="2">
        <v>42473</v>
      </c>
      <c r="B151">
        <v>6.06</v>
      </c>
      <c r="C151">
        <f t="shared" si="2"/>
        <v>1.6528925619834359E-3</v>
      </c>
    </row>
    <row r="152" spans="1:3" x14ac:dyDescent="0.25">
      <c r="A152" s="2">
        <v>42474</v>
      </c>
      <c r="B152">
        <v>6.01</v>
      </c>
      <c r="C152">
        <f t="shared" si="2"/>
        <v>-8.2508250825082223E-3</v>
      </c>
    </row>
    <row r="153" spans="1:3" x14ac:dyDescent="0.25">
      <c r="A153" s="2">
        <v>42475</v>
      </c>
      <c r="B153">
        <v>6.03</v>
      </c>
      <c r="C153">
        <f t="shared" si="2"/>
        <v>3.3277870216306925E-3</v>
      </c>
    </row>
    <row r="154" spans="1:3" x14ac:dyDescent="0.25">
      <c r="A154" s="2">
        <v>42478</v>
      </c>
      <c r="B154">
        <v>5.96</v>
      </c>
      <c r="C154">
        <f t="shared" si="2"/>
        <v>-1.1608623548922102E-2</v>
      </c>
    </row>
    <row r="155" spans="1:3" x14ac:dyDescent="0.25">
      <c r="A155" s="2">
        <v>42479</v>
      </c>
      <c r="B155">
        <v>6.12</v>
      </c>
      <c r="C155">
        <f t="shared" si="2"/>
        <v>2.6845637583892641E-2</v>
      </c>
    </row>
    <row r="156" spans="1:3" x14ac:dyDescent="0.25">
      <c r="A156" s="2">
        <v>42480</v>
      </c>
      <c r="B156">
        <v>6.42</v>
      </c>
      <c r="C156">
        <f t="shared" si="2"/>
        <v>4.9019607843137226E-2</v>
      </c>
    </row>
    <row r="157" spans="1:3" x14ac:dyDescent="0.25">
      <c r="A157" s="2">
        <v>42481</v>
      </c>
      <c r="B157">
        <v>6.19</v>
      </c>
      <c r="C157">
        <f t="shared" si="2"/>
        <v>-3.5825545171339492E-2</v>
      </c>
    </row>
    <row r="158" spans="1:3" x14ac:dyDescent="0.25">
      <c r="A158" s="2">
        <v>42482</v>
      </c>
      <c r="B158">
        <v>6.55</v>
      </c>
      <c r="C158">
        <f t="shared" si="2"/>
        <v>5.8158319870759194E-2</v>
      </c>
    </row>
    <row r="159" spans="1:3" x14ac:dyDescent="0.25">
      <c r="A159" s="2">
        <v>42485</v>
      </c>
      <c r="B159">
        <v>6.4</v>
      </c>
      <c r="C159">
        <f t="shared" si="2"/>
        <v>-2.2900763358778546E-2</v>
      </c>
    </row>
    <row r="160" spans="1:3" x14ac:dyDescent="0.25">
      <c r="A160" s="2">
        <v>42486</v>
      </c>
      <c r="B160">
        <v>6.6</v>
      </c>
      <c r="C160">
        <f t="shared" si="2"/>
        <v>3.1249999999999889E-2</v>
      </c>
    </row>
    <row r="161" spans="1:3" x14ac:dyDescent="0.25">
      <c r="A161" s="2">
        <v>42487</v>
      </c>
      <c r="B161">
        <v>7.14</v>
      </c>
      <c r="C161">
        <f t="shared" si="2"/>
        <v>8.1818181818181832E-2</v>
      </c>
    </row>
    <row r="162" spans="1:3" x14ac:dyDescent="0.25">
      <c r="A162" s="2">
        <v>42488</v>
      </c>
      <c r="B162">
        <v>6.78</v>
      </c>
      <c r="C162">
        <f t="shared" si="2"/>
        <v>-5.0420168067226816E-2</v>
      </c>
    </row>
    <row r="163" spans="1:3" x14ac:dyDescent="0.25">
      <c r="A163" s="2">
        <v>42489</v>
      </c>
      <c r="B163">
        <v>6.87</v>
      </c>
      <c r="C163">
        <f t="shared" si="2"/>
        <v>1.327433628318582E-2</v>
      </c>
    </row>
    <row r="164" spans="1:3" x14ac:dyDescent="0.25">
      <c r="A164" s="2">
        <v>42492</v>
      </c>
      <c r="B164">
        <v>6.59</v>
      </c>
      <c r="C164">
        <f t="shared" si="2"/>
        <v>-4.0756914119359569E-2</v>
      </c>
    </row>
    <row r="165" spans="1:3" x14ac:dyDescent="0.25">
      <c r="A165" s="2">
        <v>42493</v>
      </c>
      <c r="B165">
        <v>5.8</v>
      </c>
      <c r="C165">
        <f t="shared" si="2"/>
        <v>-0.11987860394537178</v>
      </c>
    </row>
    <row r="166" spans="1:3" x14ac:dyDescent="0.25">
      <c r="A166" s="2">
        <v>42494</v>
      </c>
      <c r="B166">
        <v>5.65</v>
      </c>
      <c r="C166">
        <f t="shared" si="2"/>
        <v>-2.5862068965517151E-2</v>
      </c>
    </row>
    <row r="167" spans="1:3" x14ac:dyDescent="0.25">
      <c r="A167" s="2">
        <v>42495</v>
      </c>
      <c r="B167">
        <v>5.71</v>
      </c>
      <c r="C167">
        <f t="shared" si="2"/>
        <v>1.0619469026548603E-2</v>
      </c>
    </row>
    <row r="168" spans="1:3" x14ac:dyDescent="0.25">
      <c r="A168" s="2">
        <v>42496</v>
      </c>
      <c r="B168">
        <v>4.59</v>
      </c>
      <c r="C168">
        <f t="shared" si="2"/>
        <v>-0.19614711033274959</v>
      </c>
    </row>
    <row r="169" spans="1:3" x14ac:dyDescent="0.25">
      <c r="A169" s="2">
        <v>42499</v>
      </c>
      <c r="B169">
        <v>4.0999999999999996</v>
      </c>
      <c r="C169">
        <f t="shared" si="2"/>
        <v>-0.10675381263616562</v>
      </c>
    </row>
    <row r="170" spans="1:3" x14ac:dyDescent="0.25">
      <c r="A170" s="2">
        <v>42500</v>
      </c>
      <c r="B170">
        <v>4.3</v>
      </c>
      <c r="C170">
        <f t="shared" si="2"/>
        <v>4.8780487804878099E-2</v>
      </c>
    </row>
    <row r="171" spans="1:3" x14ac:dyDescent="0.25">
      <c r="A171" s="2">
        <v>42501</v>
      </c>
      <c r="B171">
        <v>4.3600000000000003</v>
      </c>
      <c r="C171">
        <f t="shared" si="2"/>
        <v>1.3953488372093139E-2</v>
      </c>
    </row>
    <row r="172" spans="1:3" x14ac:dyDescent="0.25">
      <c r="A172" s="2">
        <v>42502</v>
      </c>
      <c r="B172">
        <v>4.17</v>
      </c>
      <c r="C172">
        <f t="shared" si="2"/>
        <v>-4.3577981651376232E-2</v>
      </c>
    </row>
    <row r="173" spans="1:3" x14ac:dyDescent="0.25">
      <c r="A173" s="2">
        <v>42503</v>
      </c>
      <c r="B173">
        <v>4.0599999999999996</v>
      </c>
      <c r="C173">
        <f t="shared" si="2"/>
        <v>-2.6378896882494084E-2</v>
      </c>
    </row>
    <row r="174" spans="1:3" x14ac:dyDescent="0.25">
      <c r="A174" s="2">
        <v>42506</v>
      </c>
      <c r="B174">
        <v>3.9</v>
      </c>
      <c r="C174">
        <f t="shared" si="2"/>
        <v>-3.9408866995073823E-2</v>
      </c>
    </row>
    <row r="175" spans="1:3" x14ac:dyDescent="0.25">
      <c r="A175" s="2">
        <v>42507</v>
      </c>
      <c r="B175">
        <v>3.93</v>
      </c>
      <c r="C175">
        <f t="shared" si="2"/>
        <v>7.6923076923077561E-3</v>
      </c>
    </row>
    <row r="176" spans="1:3" x14ac:dyDescent="0.25">
      <c r="A176" s="2">
        <v>42508</v>
      </c>
      <c r="B176">
        <v>3.85</v>
      </c>
      <c r="C176">
        <f t="shared" si="2"/>
        <v>-2.0356234096692131E-2</v>
      </c>
    </row>
    <row r="177" spans="1:3" x14ac:dyDescent="0.25">
      <c r="A177" s="2">
        <v>42509</v>
      </c>
      <c r="B177">
        <v>3.86</v>
      </c>
      <c r="C177">
        <f t="shared" si="2"/>
        <v>2.5974025974025419E-3</v>
      </c>
    </row>
    <row r="178" spans="1:3" x14ac:dyDescent="0.25">
      <c r="A178" s="2">
        <v>42510</v>
      </c>
      <c r="B178">
        <v>3.7199999999999998</v>
      </c>
      <c r="C178">
        <f t="shared" si="2"/>
        <v>-3.6269430051813503E-2</v>
      </c>
    </row>
    <row r="179" spans="1:3" x14ac:dyDescent="0.25">
      <c r="A179" s="2">
        <v>42513</v>
      </c>
      <c r="B179">
        <v>3.67</v>
      </c>
      <c r="C179">
        <f t="shared" si="2"/>
        <v>-1.3440860215053717E-2</v>
      </c>
    </row>
    <row r="180" spans="1:3" x14ac:dyDescent="0.25">
      <c r="A180" s="2">
        <v>42514</v>
      </c>
      <c r="B180">
        <v>4.05</v>
      </c>
      <c r="C180">
        <f t="shared" si="2"/>
        <v>0.10354223433242504</v>
      </c>
    </row>
    <row r="181" spans="1:3" x14ac:dyDescent="0.25">
      <c r="A181" s="2">
        <v>42515</v>
      </c>
      <c r="B181">
        <v>4.3499999999999996</v>
      </c>
      <c r="C181">
        <f t="shared" si="2"/>
        <v>7.4074074074074028E-2</v>
      </c>
    </row>
    <row r="182" spans="1:3" x14ac:dyDescent="0.25">
      <c r="A182" s="2">
        <v>42516</v>
      </c>
      <c r="B182">
        <v>4.2300000000000004</v>
      </c>
      <c r="C182">
        <f t="shared" si="2"/>
        <v>-2.7586206896551547E-2</v>
      </c>
    </row>
    <row r="183" spans="1:3" x14ac:dyDescent="0.25">
      <c r="A183" s="2">
        <v>42517</v>
      </c>
      <c r="B183">
        <v>4.16</v>
      </c>
      <c r="C183">
        <f t="shared" si="2"/>
        <v>-1.6548463356974061E-2</v>
      </c>
    </row>
    <row r="184" spans="1:3" x14ac:dyDescent="0.25">
      <c r="A184" s="2">
        <v>42521</v>
      </c>
      <c r="B184">
        <v>4.29</v>
      </c>
      <c r="C184">
        <f t="shared" si="2"/>
        <v>3.1249999999999972E-2</v>
      </c>
    </row>
    <row r="185" spans="1:3" x14ac:dyDescent="0.25">
      <c r="A185" s="2">
        <v>42522</v>
      </c>
      <c r="B185">
        <v>4.37</v>
      </c>
      <c r="C185">
        <f t="shared" si="2"/>
        <v>1.8648018648018665E-2</v>
      </c>
    </row>
    <row r="186" spans="1:3" x14ac:dyDescent="0.25">
      <c r="A186" s="2">
        <v>42523</v>
      </c>
      <c r="B186">
        <v>4.25</v>
      </c>
      <c r="C186">
        <f t="shared" si="2"/>
        <v>-2.7459954233409634E-2</v>
      </c>
    </row>
    <row r="187" spans="1:3" x14ac:dyDescent="0.25">
      <c r="A187" s="2">
        <v>42524</v>
      </c>
      <c r="B187">
        <v>4.09</v>
      </c>
      <c r="C187">
        <f t="shared" si="2"/>
        <v>-3.7647058823529443E-2</v>
      </c>
    </row>
    <row r="188" spans="1:3" x14ac:dyDescent="0.25">
      <c r="A188" s="2">
        <v>42527</v>
      </c>
      <c r="B188">
        <v>4.57</v>
      </c>
      <c r="C188">
        <f t="shared" si="2"/>
        <v>0.1173594132029341</v>
      </c>
    </row>
    <row r="189" spans="1:3" x14ac:dyDescent="0.25">
      <c r="A189" s="2">
        <v>42528</v>
      </c>
      <c r="B189">
        <v>4.67</v>
      </c>
      <c r="C189">
        <f t="shared" si="2"/>
        <v>2.1881838074398169E-2</v>
      </c>
    </row>
    <row r="190" spans="1:3" x14ac:dyDescent="0.25">
      <c r="A190" s="2">
        <v>42529</v>
      </c>
      <c r="B190">
        <v>4.97</v>
      </c>
      <c r="C190">
        <f t="shared" si="2"/>
        <v>6.4239828693790108E-2</v>
      </c>
    </row>
    <row r="191" spans="1:3" x14ac:dyDescent="0.25">
      <c r="A191" s="2">
        <v>42530</v>
      </c>
      <c r="B191">
        <v>4.88</v>
      </c>
      <c r="C191">
        <f t="shared" si="2"/>
        <v>-1.8108651911468786E-2</v>
      </c>
    </row>
    <row r="192" spans="1:3" x14ac:dyDescent="0.25">
      <c r="A192" s="2">
        <v>42531</v>
      </c>
      <c r="B192">
        <v>4.42</v>
      </c>
      <c r="C192">
        <f t="shared" si="2"/>
        <v>-9.4262295081967207E-2</v>
      </c>
    </row>
    <row r="193" spans="1:3" x14ac:dyDescent="0.25">
      <c r="A193" s="2">
        <v>42534</v>
      </c>
      <c r="B193">
        <v>4.33</v>
      </c>
      <c r="C193">
        <f t="shared" si="2"/>
        <v>-2.0361990950226214E-2</v>
      </c>
    </row>
    <row r="194" spans="1:3" x14ac:dyDescent="0.25">
      <c r="A194" s="2">
        <v>42535</v>
      </c>
      <c r="B194">
        <v>4.28</v>
      </c>
      <c r="C194">
        <f t="shared" si="2"/>
        <v>-1.1547344110854462E-2</v>
      </c>
    </row>
    <row r="195" spans="1:3" x14ac:dyDescent="0.25">
      <c r="A195" s="2">
        <v>42536</v>
      </c>
      <c r="B195">
        <v>4.28</v>
      </c>
      <c r="C195">
        <f t="shared" si="2"/>
        <v>0</v>
      </c>
    </row>
    <row r="196" spans="1:3" x14ac:dyDescent="0.25">
      <c r="A196" s="2">
        <v>42537</v>
      </c>
      <c r="B196">
        <v>4.24</v>
      </c>
      <c r="C196">
        <f t="shared" ref="C196:C259" si="3">(B196-B195)/B195</f>
        <v>-9.3457943925233725E-3</v>
      </c>
    </row>
    <row r="197" spans="1:3" x14ac:dyDescent="0.25">
      <c r="A197" s="2">
        <v>42538</v>
      </c>
      <c r="B197">
        <v>4.51</v>
      </c>
      <c r="C197">
        <f t="shared" si="3"/>
        <v>6.3679245283018771E-2</v>
      </c>
    </row>
    <row r="198" spans="1:3" x14ac:dyDescent="0.25">
      <c r="A198" s="2">
        <v>42541</v>
      </c>
      <c r="B198">
        <v>4.66</v>
      </c>
      <c r="C198">
        <f t="shared" si="3"/>
        <v>3.3259423503326023E-2</v>
      </c>
    </row>
    <row r="199" spans="1:3" x14ac:dyDescent="0.25">
      <c r="A199" s="2">
        <v>42542</v>
      </c>
      <c r="B199">
        <v>4.62</v>
      </c>
      <c r="C199">
        <f t="shared" si="3"/>
        <v>-8.5836909871244704E-3</v>
      </c>
    </row>
    <row r="200" spans="1:3" x14ac:dyDescent="0.25">
      <c r="A200" s="2">
        <v>42543</v>
      </c>
      <c r="B200">
        <v>4.51</v>
      </c>
      <c r="C200">
        <f t="shared" si="3"/>
        <v>-2.3809523809523878E-2</v>
      </c>
    </row>
    <row r="201" spans="1:3" x14ac:dyDescent="0.25">
      <c r="A201" s="2">
        <v>42544</v>
      </c>
      <c r="B201">
        <v>4.6399999999999997</v>
      </c>
      <c r="C201">
        <f t="shared" si="3"/>
        <v>2.8824833702882462E-2</v>
      </c>
    </row>
    <row r="202" spans="1:3" x14ac:dyDescent="0.25">
      <c r="A202" s="2">
        <v>42545</v>
      </c>
      <c r="B202">
        <v>4.37</v>
      </c>
      <c r="C202">
        <f t="shared" si="3"/>
        <v>-5.8189655172413708E-2</v>
      </c>
    </row>
    <row r="203" spans="1:3" x14ac:dyDescent="0.25">
      <c r="A203" s="2">
        <v>42548</v>
      </c>
      <c r="B203">
        <v>4.0599999999999996</v>
      </c>
      <c r="C203">
        <f t="shared" si="3"/>
        <v>-7.0938215102974947E-2</v>
      </c>
    </row>
    <row r="204" spans="1:3" x14ac:dyDescent="0.25">
      <c r="A204" s="2">
        <v>42549</v>
      </c>
      <c r="B204">
        <v>4.28</v>
      </c>
      <c r="C204">
        <f t="shared" si="3"/>
        <v>5.4187192118226764E-2</v>
      </c>
    </row>
    <row r="205" spans="1:3" x14ac:dyDescent="0.25">
      <c r="A205" s="2">
        <v>42550</v>
      </c>
      <c r="B205">
        <v>4.42</v>
      </c>
      <c r="C205">
        <f t="shared" si="3"/>
        <v>3.2710280373831696E-2</v>
      </c>
    </row>
    <row r="206" spans="1:3" x14ac:dyDescent="0.25">
      <c r="A206" s="2">
        <v>42551</v>
      </c>
      <c r="B206">
        <v>4.28</v>
      </c>
      <c r="C206">
        <f t="shared" si="3"/>
        <v>-3.1674208144796309E-2</v>
      </c>
    </row>
    <row r="207" spans="1:3" x14ac:dyDescent="0.25">
      <c r="A207" s="2">
        <v>42552</v>
      </c>
      <c r="B207">
        <v>4.59</v>
      </c>
      <c r="C207">
        <f t="shared" si="3"/>
        <v>7.2429906542055986E-2</v>
      </c>
    </row>
    <row r="208" spans="1:3" x14ac:dyDescent="0.25">
      <c r="A208" s="2">
        <v>42556</v>
      </c>
      <c r="B208">
        <v>4.3</v>
      </c>
      <c r="C208">
        <f t="shared" si="3"/>
        <v>-6.3180827886710256E-2</v>
      </c>
    </row>
    <row r="209" spans="1:3" x14ac:dyDescent="0.25">
      <c r="A209" s="2">
        <v>42557</v>
      </c>
      <c r="B209">
        <v>4.3499999999999996</v>
      </c>
      <c r="C209">
        <f t="shared" si="3"/>
        <v>1.1627906976744146E-2</v>
      </c>
    </row>
    <row r="210" spans="1:3" x14ac:dyDescent="0.25">
      <c r="A210" s="2">
        <v>42558</v>
      </c>
      <c r="B210">
        <v>4.2300000000000004</v>
      </c>
      <c r="C210">
        <f t="shared" si="3"/>
        <v>-2.7586206896551547E-2</v>
      </c>
    </row>
    <row r="211" spans="1:3" x14ac:dyDescent="0.25">
      <c r="A211" s="2">
        <v>42559</v>
      </c>
      <c r="B211">
        <v>4.24</v>
      </c>
      <c r="C211">
        <f t="shared" si="3"/>
        <v>2.3640661938533771E-3</v>
      </c>
    </row>
    <row r="212" spans="1:3" x14ac:dyDescent="0.25">
      <c r="A212" s="2">
        <v>42562</v>
      </c>
      <c r="B212">
        <v>4.18</v>
      </c>
      <c r="C212">
        <f t="shared" si="3"/>
        <v>-1.4150943396226532E-2</v>
      </c>
    </row>
    <row r="213" spans="1:3" x14ac:dyDescent="0.25">
      <c r="A213" s="2">
        <v>42563</v>
      </c>
      <c r="B213">
        <v>4.58</v>
      </c>
      <c r="C213">
        <f t="shared" si="3"/>
        <v>9.5693779904306317E-2</v>
      </c>
    </row>
    <row r="214" spans="1:3" x14ac:dyDescent="0.25">
      <c r="A214" s="2">
        <v>42564</v>
      </c>
      <c r="B214">
        <v>4.3499999999999996</v>
      </c>
      <c r="C214">
        <f t="shared" si="3"/>
        <v>-5.0218340611353801E-2</v>
      </c>
    </row>
    <row r="215" spans="1:3" x14ac:dyDescent="0.25">
      <c r="A215" s="2">
        <v>42565</v>
      </c>
      <c r="B215">
        <v>4.5</v>
      </c>
      <c r="C215">
        <f t="shared" si="3"/>
        <v>3.4482758620689738E-2</v>
      </c>
    </row>
    <row r="216" spans="1:3" x14ac:dyDescent="0.25">
      <c r="A216" s="2">
        <v>42566</v>
      </c>
      <c r="B216">
        <v>4.42</v>
      </c>
      <c r="C216">
        <f t="shared" si="3"/>
        <v>-1.7777777777777795E-2</v>
      </c>
    </row>
    <row r="217" spans="1:3" x14ac:dyDescent="0.25">
      <c r="A217" s="2">
        <v>42569</v>
      </c>
      <c r="B217">
        <v>4.5999999999999996</v>
      </c>
      <c r="C217">
        <f t="shared" si="3"/>
        <v>4.0723981900452427E-2</v>
      </c>
    </row>
    <row r="218" spans="1:3" x14ac:dyDescent="0.25">
      <c r="A218" s="2">
        <v>42570</v>
      </c>
      <c r="B218">
        <v>4.5</v>
      </c>
      <c r="C218">
        <f t="shared" si="3"/>
        <v>-2.1739130434782532E-2</v>
      </c>
    </row>
    <row r="219" spans="1:3" x14ac:dyDescent="0.25">
      <c r="A219" s="2">
        <v>42571</v>
      </c>
      <c r="B219">
        <v>4.74</v>
      </c>
      <c r="C219">
        <f t="shared" si="3"/>
        <v>5.3333333333333378E-2</v>
      </c>
    </row>
    <row r="220" spans="1:3" x14ac:dyDescent="0.25">
      <c r="A220" s="2">
        <v>42572</v>
      </c>
      <c r="B220">
        <v>4.97</v>
      </c>
      <c r="C220">
        <f t="shared" si="3"/>
        <v>4.8523206751054752E-2</v>
      </c>
    </row>
    <row r="221" spans="1:3" x14ac:dyDescent="0.25">
      <c r="A221" s="2">
        <v>42573</v>
      </c>
      <c r="B221">
        <v>5.39</v>
      </c>
      <c r="C221">
        <f t="shared" si="3"/>
        <v>8.4507042253521111E-2</v>
      </c>
    </row>
    <row r="222" spans="1:3" x14ac:dyDescent="0.25">
      <c r="A222" s="2">
        <v>42576</v>
      </c>
      <c r="B222">
        <v>5.14</v>
      </c>
      <c r="C222">
        <f t="shared" si="3"/>
        <v>-4.63821892393321E-2</v>
      </c>
    </row>
    <row r="223" spans="1:3" x14ac:dyDescent="0.25">
      <c r="A223" s="2">
        <v>42577</v>
      </c>
      <c r="B223">
        <v>5.35</v>
      </c>
      <c r="C223">
        <f t="shared" si="3"/>
        <v>4.0856031128404663E-2</v>
      </c>
    </row>
    <row r="224" spans="1:3" x14ac:dyDescent="0.25">
      <c r="A224" s="2">
        <v>42578</v>
      </c>
      <c r="B224">
        <v>5.19</v>
      </c>
      <c r="C224">
        <f t="shared" si="3"/>
        <v>-2.9906542056074629E-2</v>
      </c>
    </row>
    <row r="225" spans="1:3" x14ac:dyDescent="0.25">
      <c r="A225" s="2">
        <v>42579</v>
      </c>
      <c r="B225">
        <v>5.19</v>
      </c>
      <c r="C225">
        <f t="shared" si="3"/>
        <v>0</v>
      </c>
    </row>
    <row r="226" spans="1:3" x14ac:dyDescent="0.25">
      <c r="A226" s="2">
        <v>42580</v>
      </c>
      <c r="B226">
        <v>5.42</v>
      </c>
      <c r="C226">
        <f t="shared" si="3"/>
        <v>4.4315992292870816E-2</v>
      </c>
    </row>
    <row r="227" spans="1:3" x14ac:dyDescent="0.25">
      <c r="A227" s="2">
        <v>42583</v>
      </c>
      <c r="B227">
        <v>5.09</v>
      </c>
      <c r="C227">
        <f t="shared" si="3"/>
        <v>-6.0885608856088576E-2</v>
      </c>
    </row>
    <row r="228" spans="1:3" x14ac:dyDescent="0.25">
      <c r="A228" s="2">
        <v>42584</v>
      </c>
      <c r="B228">
        <v>4.9000000000000004</v>
      </c>
      <c r="C228">
        <f t="shared" si="3"/>
        <v>-3.7328094302553932E-2</v>
      </c>
    </row>
    <row r="229" spans="1:3" x14ac:dyDescent="0.25">
      <c r="A229" s="2">
        <v>42585</v>
      </c>
      <c r="B229">
        <v>5.29</v>
      </c>
      <c r="C229">
        <f t="shared" si="3"/>
        <v>7.9591836734693805E-2</v>
      </c>
    </row>
    <row r="230" spans="1:3" x14ac:dyDescent="0.25">
      <c r="A230" s="2">
        <v>42586</v>
      </c>
      <c r="B230">
        <v>5.13</v>
      </c>
      <c r="C230">
        <f t="shared" si="3"/>
        <v>-3.0245746691871481E-2</v>
      </c>
    </row>
    <row r="231" spans="1:3" x14ac:dyDescent="0.25">
      <c r="A231" s="2">
        <v>42587</v>
      </c>
      <c r="B231">
        <v>4.8899999999999997</v>
      </c>
      <c r="C231">
        <f t="shared" si="3"/>
        <v>-4.6783625730994198E-2</v>
      </c>
    </row>
    <row r="232" spans="1:3" x14ac:dyDescent="0.25">
      <c r="A232" s="2">
        <v>42590</v>
      </c>
      <c r="B232">
        <v>5.01</v>
      </c>
      <c r="C232">
        <f t="shared" si="3"/>
        <v>2.4539877300613522E-2</v>
      </c>
    </row>
    <row r="233" spans="1:3" x14ac:dyDescent="0.25">
      <c r="A233" s="2">
        <v>42591</v>
      </c>
      <c r="B233">
        <v>4.8100000000000005</v>
      </c>
      <c r="C233">
        <f t="shared" si="3"/>
        <v>-3.9920159680638584E-2</v>
      </c>
    </row>
    <row r="234" spans="1:3" x14ac:dyDescent="0.25">
      <c r="A234" s="2">
        <v>42592</v>
      </c>
      <c r="B234">
        <v>4.8</v>
      </c>
      <c r="C234">
        <f t="shared" si="3"/>
        <v>-2.0790020790022192E-3</v>
      </c>
    </row>
    <row r="235" spans="1:3" x14ac:dyDescent="0.25">
      <c r="A235" s="2">
        <v>42593</v>
      </c>
      <c r="B235">
        <v>5.03</v>
      </c>
      <c r="C235">
        <f t="shared" si="3"/>
        <v>4.791666666666676E-2</v>
      </c>
    </row>
    <row r="236" spans="1:3" x14ac:dyDescent="0.25">
      <c r="A236" s="2">
        <v>42594</v>
      </c>
      <c r="B236">
        <v>5.0199999999999996</v>
      </c>
      <c r="C236">
        <f t="shared" si="3"/>
        <v>-1.988071570576675E-3</v>
      </c>
    </row>
    <row r="237" spans="1:3" x14ac:dyDescent="0.25">
      <c r="A237" s="2">
        <v>42597</v>
      </c>
      <c r="B237">
        <v>5.5</v>
      </c>
      <c r="C237">
        <f t="shared" si="3"/>
        <v>9.5617529880478183E-2</v>
      </c>
    </row>
    <row r="238" spans="1:3" x14ac:dyDescent="0.25">
      <c r="A238" s="2">
        <v>42598</v>
      </c>
      <c r="B238">
        <v>5.91</v>
      </c>
      <c r="C238">
        <f t="shared" si="3"/>
        <v>7.4545454545454568E-2</v>
      </c>
    </row>
    <row r="239" spans="1:3" x14ac:dyDescent="0.25">
      <c r="A239" s="2">
        <v>42599</v>
      </c>
      <c r="B239">
        <v>5.68</v>
      </c>
      <c r="C239">
        <f t="shared" si="3"/>
        <v>-3.8917089678511069E-2</v>
      </c>
    </row>
    <row r="240" spans="1:3" x14ac:dyDescent="0.25">
      <c r="A240" s="2">
        <v>42600</v>
      </c>
      <c r="B240">
        <v>6.2</v>
      </c>
      <c r="C240">
        <f t="shared" si="3"/>
        <v>9.1549295774647974E-2</v>
      </c>
    </row>
    <row r="241" spans="1:3" x14ac:dyDescent="0.25">
      <c r="A241" s="2">
        <v>42597</v>
      </c>
      <c r="B241">
        <v>5.5</v>
      </c>
      <c r="C241">
        <f t="shared" si="3"/>
        <v>-0.11290322580645164</v>
      </c>
    </row>
    <row r="242" spans="1:3" x14ac:dyDescent="0.25">
      <c r="A242" s="2">
        <v>42598</v>
      </c>
      <c r="B242">
        <v>5.91</v>
      </c>
      <c r="C242">
        <f t="shared" si="3"/>
        <v>7.4545454545454568E-2</v>
      </c>
    </row>
    <row r="243" spans="1:3" x14ac:dyDescent="0.25">
      <c r="A243" s="2">
        <v>42599</v>
      </c>
      <c r="B243">
        <v>5.68</v>
      </c>
      <c r="C243">
        <f t="shared" si="3"/>
        <v>-3.8917089678511069E-2</v>
      </c>
    </row>
    <row r="244" spans="1:3" x14ac:dyDescent="0.25">
      <c r="A244" s="2">
        <v>42600</v>
      </c>
      <c r="B244">
        <v>6.2</v>
      </c>
      <c r="C244">
        <f t="shared" si="3"/>
        <v>9.1549295774647974E-2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4"/>
  <sheetViews>
    <sheetView topLeftCell="C1" workbookViewId="0">
      <selection activeCell="C11" sqref="C11"/>
    </sheetView>
  </sheetViews>
  <sheetFormatPr defaultRowHeight="15" x14ac:dyDescent="0.25"/>
  <cols>
    <col min="1" max="1" width="13.28515625" customWidth="1"/>
    <col min="2" max="2" width="9.5703125" customWidth="1"/>
    <col min="4" max="6" width="39.42578125" customWidth="1"/>
    <col min="7" max="7" width="31.140625" customWidth="1"/>
    <col min="10" max="10" width="10.7109375" customWidth="1"/>
    <col min="11" max="11" width="27.28515625" customWidth="1"/>
    <col min="14" max="15" width="22.140625" customWidth="1"/>
    <col min="16" max="16" width="36.85546875" customWidth="1"/>
    <col min="17" max="17" width="29.7109375" customWidth="1"/>
    <col min="18" max="18" width="12" customWidth="1"/>
    <col min="19" max="19" width="10.7109375" customWidth="1"/>
    <col min="20" max="20" width="17.42578125" customWidth="1"/>
  </cols>
  <sheetData>
    <row r="1" spans="1:21" ht="15.75" thickBot="1" x14ac:dyDescent="0.3">
      <c r="A1" t="s">
        <v>76</v>
      </c>
    </row>
    <row r="2" spans="1:21" ht="15.75" thickBot="1" x14ac:dyDescent="0.3">
      <c r="A2" t="s">
        <v>1</v>
      </c>
      <c r="B2" t="s">
        <v>2</v>
      </c>
      <c r="C2" t="s">
        <v>20</v>
      </c>
      <c r="D2" t="s">
        <v>77</v>
      </c>
      <c r="E2" t="s">
        <v>46</v>
      </c>
      <c r="F2" t="s">
        <v>65</v>
      </c>
      <c r="G2" s="7" t="s">
        <v>48</v>
      </c>
      <c r="H2" s="9">
        <f>SUM(F4:F122)/(COUNT(C4:C122)-2)</f>
        <v>5.8784134314748956E-3</v>
      </c>
      <c r="J2" s="7" t="s">
        <v>23</v>
      </c>
      <c r="K2" s="8" t="s">
        <v>31</v>
      </c>
      <c r="L2" s="8" t="s">
        <v>30</v>
      </c>
      <c r="M2" s="8" t="s">
        <v>29</v>
      </c>
      <c r="N2" s="8" t="s">
        <v>22</v>
      </c>
      <c r="O2" s="18" t="s">
        <v>40</v>
      </c>
      <c r="P2" s="19" t="s">
        <v>45</v>
      </c>
      <c r="Q2" s="11" t="s">
        <v>26</v>
      </c>
      <c r="R2">
        <f>SUM(N3:N8)</f>
        <v>0.39233646701064334</v>
      </c>
    </row>
    <row r="3" spans="1:21" ht="16.5" thickBot="1" x14ac:dyDescent="0.3">
      <c r="A3" s="2">
        <v>42257</v>
      </c>
      <c r="B3">
        <v>7.59</v>
      </c>
      <c r="C3">
        <v>0</v>
      </c>
      <c r="D3" s="6">
        <f>AVERAGE(C4:C122)</f>
        <v>-3.7711234551031933E-3</v>
      </c>
      <c r="E3" s="17"/>
      <c r="F3" s="17"/>
      <c r="G3" s="21" t="s">
        <v>49</v>
      </c>
      <c r="H3" s="12">
        <f>SQRT(H2)</f>
        <v>7.667081212218177E-2</v>
      </c>
      <c r="J3" s="10">
        <v>42432</v>
      </c>
      <c r="K3" s="11">
        <v>4.2699999999999996</v>
      </c>
      <c r="L3" s="11">
        <v>0.25588235294117639</v>
      </c>
      <c r="M3" s="11">
        <f t="shared" ref="M3:M8" si="0">1+L3</f>
        <v>1.2558823529411764</v>
      </c>
      <c r="N3" s="11">
        <f t="shared" ref="N3:N8" si="1">L3-$D$3</f>
        <v>0.25965347639627961</v>
      </c>
      <c r="O3" s="11">
        <f t="shared" ref="O3:O8" si="2">(N3-$R$4)^2</f>
        <v>3.7738527038846115E-2</v>
      </c>
      <c r="P3" s="12">
        <f t="shared" ref="P3:P8" si="3">(N3-$R$5)^2</f>
        <v>3.8653133845269465E-2</v>
      </c>
      <c r="Q3" s="11" t="s">
        <v>27</v>
      </c>
      <c r="R3">
        <f>PRODUCT(M3:M8)-(U3^6)</f>
        <v>0.37829684267195274</v>
      </c>
      <c r="T3" t="s">
        <v>28</v>
      </c>
      <c r="U3">
        <f>1+D3</f>
        <v>0.99622887654489678</v>
      </c>
    </row>
    <row r="4" spans="1:21" x14ac:dyDescent="0.25">
      <c r="A4" s="2">
        <v>42258</v>
      </c>
      <c r="B4">
        <v>7.57</v>
      </c>
      <c r="C4">
        <f t="shared" ref="C4:C67" si="4">(B4-B3)/B3</f>
        <v>-2.6350461133069266E-3</v>
      </c>
      <c r="E4">
        <f t="shared" ref="E4:E67" si="5">C4-$D$3</f>
        <v>1.1360773417962667E-3</v>
      </c>
      <c r="F4">
        <f t="shared" ref="F4:F67" si="6">E4^2</f>
        <v>1.2906717265428714E-6</v>
      </c>
      <c r="G4" s="21" t="s">
        <v>50</v>
      </c>
      <c r="H4" s="12">
        <f>R2</f>
        <v>0.39233646701064334</v>
      </c>
      <c r="J4" s="10">
        <v>42433</v>
      </c>
      <c r="K4" s="11">
        <v>5.08</v>
      </c>
      <c r="L4" s="11">
        <v>0.18969555035128818</v>
      </c>
      <c r="M4" s="11">
        <f t="shared" si="0"/>
        <v>1.1896955503512883</v>
      </c>
      <c r="N4" s="11">
        <f t="shared" si="1"/>
        <v>0.19346667380639138</v>
      </c>
      <c r="O4" s="11">
        <f t="shared" si="2"/>
        <v>1.6403785204830636E-2</v>
      </c>
      <c r="P4" s="12">
        <f t="shared" si="3"/>
        <v>1.7008646063073618E-2</v>
      </c>
      <c r="Q4" s="11" t="s">
        <v>32</v>
      </c>
      <c r="R4">
        <f>R2/6</f>
        <v>6.5389411168440562E-2</v>
      </c>
    </row>
    <row r="5" spans="1:21" x14ac:dyDescent="0.25">
      <c r="A5" s="2">
        <v>42261</v>
      </c>
      <c r="B5">
        <v>7.92</v>
      </c>
      <c r="C5">
        <f t="shared" si="4"/>
        <v>4.6235138705416068E-2</v>
      </c>
      <c r="E5">
        <f t="shared" si="5"/>
        <v>5.000626216051926E-2</v>
      </c>
      <c r="F5">
        <f t="shared" si="6"/>
        <v>2.5006262552665806E-3</v>
      </c>
      <c r="G5" s="21" t="s">
        <v>51</v>
      </c>
      <c r="H5" s="12">
        <f>R12</f>
        <v>1.3309262686356851</v>
      </c>
      <c r="J5" s="10">
        <v>42436</v>
      </c>
      <c r="K5" s="11">
        <v>5.23</v>
      </c>
      <c r="L5" s="11">
        <v>2.9527559055118179E-2</v>
      </c>
      <c r="M5" s="11">
        <f t="shared" si="0"/>
        <v>1.0295275590551183</v>
      </c>
      <c r="N5" s="11">
        <f t="shared" si="1"/>
        <v>3.3298682510221375E-2</v>
      </c>
      <c r="O5" s="11">
        <f t="shared" si="2"/>
        <v>1.0298148658154501E-3</v>
      </c>
      <c r="P5" s="12">
        <f t="shared" si="3"/>
        <v>8.8510958109813166E-4</v>
      </c>
      <c r="Q5" s="16" t="s">
        <v>33</v>
      </c>
      <c r="R5">
        <f>R3/6</f>
        <v>6.3049473778658785E-2</v>
      </c>
    </row>
    <row r="6" spans="1:21" x14ac:dyDescent="0.25">
      <c r="A6" s="2">
        <v>42262</v>
      </c>
      <c r="B6">
        <v>7.89</v>
      </c>
      <c r="C6">
        <f t="shared" si="4"/>
        <v>-3.7878787878788192E-3</v>
      </c>
      <c r="E6">
        <f t="shared" si="5"/>
        <v>-1.6755332775625874E-5</v>
      </c>
      <c r="F6">
        <f t="shared" si="6"/>
        <v>2.8074117642196263E-10</v>
      </c>
      <c r="G6" s="21" t="s">
        <v>52</v>
      </c>
      <c r="H6" s="12">
        <f>SQRT(H2*6)</f>
        <v>0.1878043678641404</v>
      </c>
      <c r="J6" s="10">
        <v>42437</v>
      </c>
      <c r="K6" s="11">
        <v>4.3</v>
      </c>
      <c r="L6" s="11">
        <v>-0.17782026768642459</v>
      </c>
      <c r="M6" s="11">
        <f t="shared" si="0"/>
        <v>0.82217973231357544</v>
      </c>
      <c r="N6" s="11">
        <f t="shared" si="1"/>
        <v>-0.1740491442313214</v>
      </c>
      <c r="O6" s="11">
        <f t="shared" si="2"/>
        <v>5.7330821811924872E-2</v>
      </c>
      <c r="P6" s="12">
        <f t="shared" si="3"/>
        <v>5.621575466224249E-2</v>
      </c>
      <c r="Q6" s="16" t="s">
        <v>41</v>
      </c>
      <c r="R6">
        <f>SUM(O3:O8)/6</f>
        <v>1.951325898926504E-2</v>
      </c>
    </row>
    <row r="7" spans="1:21" x14ac:dyDescent="0.25">
      <c r="A7" s="2">
        <v>42263</v>
      </c>
      <c r="B7">
        <v>9</v>
      </c>
      <c r="C7">
        <f t="shared" si="4"/>
        <v>0.14068441064638787</v>
      </c>
      <c r="E7">
        <f t="shared" si="5"/>
        <v>0.14445553410149106</v>
      </c>
      <c r="F7">
        <f t="shared" si="6"/>
        <v>2.0867401332547046E-2</v>
      </c>
      <c r="G7" s="21" t="s">
        <v>53</v>
      </c>
      <c r="H7" s="12">
        <f>SQRT(H2*118)</f>
        <v>0.83285820216531314</v>
      </c>
      <c r="J7" s="10">
        <v>42438</v>
      </c>
      <c r="K7" s="11">
        <v>4.63</v>
      </c>
      <c r="L7" s="11">
        <v>7.6744186046511648E-2</v>
      </c>
      <c r="M7" s="11">
        <f t="shared" si="0"/>
        <v>1.0767441860465117</v>
      </c>
      <c r="N7" s="11">
        <f t="shared" si="1"/>
        <v>8.051530950161484E-2</v>
      </c>
      <c r="O7" s="11">
        <f t="shared" si="2"/>
        <v>2.2879280038552442E-4</v>
      </c>
      <c r="P7" s="12">
        <f t="shared" si="3"/>
        <v>3.0505541750128787E-4</v>
      </c>
      <c r="Q7" s="16" t="s">
        <v>42</v>
      </c>
      <c r="R7">
        <f>SQRT(R6)</f>
        <v>0.13968986716746867</v>
      </c>
    </row>
    <row r="8" spans="1:21" ht="15.75" thickBot="1" x14ac:dyDescent="0.3">
      <c r="A8" s="2">
        <v>42264</v>
      </c>
      <c r="B8">
        <v>8.61</v>
      </c>
      <c r="C8">
        <f t="shared" si="4"/>
        <v>-4.3333333333333397E-2</v>
      </c>
      <c r="E8">
        <f t="shared" si="5"/>
        <v>-3.9562209878230205E-2</v>
      </c>
      <c r="F8">
        <f t="shared" si="6"/>
        <v>1.5651684504491357E-3</v>
      </c>
      <c r="G8" s="21" t="s">
        <v>54</v>
      </c>
      <c r="H8" s="12">
        <f>H4/H6</f>
        <v>2.0890699799616139</v>
      </c>
      <c r="J8" s="13">
        <v>42439</v>
      </c>
      <c r="K8" s="14">
        <v>4.6100000000000003</v>
      </c>
      <c r="L8" s="14">
        <v>-4.3196544276456967E-3</v>
      </c>
      <c r="M8" s="14">
        <f t="shared" si="0"/>
        <v>0.9956803455723543</v>
      </c>
      <c r="N8" s="14">
        <f t="shared" si="1"/>
        <v>-5.4853097254250333E-4</v>
      </c>
      <c r="O8" s="14">
        <f t="shared" si="2"/>
        <v>4.3478122137876295E-3</v>
      </c>
      <c r="P8" s="15">
        <f t="shared" si="3"/>
        <v>4.044706208333821E-3</v>
      </c>
      <c r="Q8" s="16" t="s">
        <v>43</v>
      </c>
      <c r="R8">
        <f>SUM(P3:P8)/6</f>
        <v>1.9518734296253133E-2</v>
      </c>
    </row>
    <row r="9" spans="1:21" ht="15.75" thickBot="1" x14ac:dyDescent="0.3">
      <c r="A9" s="2">
        <v>42265</v>
      </c>
      <c r="B9">
        <v>8.9600000000000009</v>
      </c>
      <c r="C9">
        <f t="shared" si="4"/>
        <v>4.0650406504065206E-2</v>
      </c>
      <c r="E9">
        <f t="shared" si="5"/>
        <v>4.4421529959168399E-2</v>
      </c>
      <c r="F9">
        <f t="shared" si="6"/>
        <v>1.9732723239132958E-3</v>
      </c>
      <c r="G9" s="20" t="s">
        <v>55</v>
      </c>
      <c r="H9" s="15">
        <f>H5/H7</f>
        <v>1.59802264680286</v>
      </c>
      <c r="Q9" s="16" t="s">
        <v>44</v>
      </c>
      <c r="R9">
        <f>SQRT(R8)</f>
        <v>0.13970946387504726</v>
      </c>
    </row>
    <row r="10" spans="1:21" x14ac:dyDescent="0.25">
      <c r="A10" s="2">
        <v>42268</v>
      </c>
      <c r="B10">
        <v>8.58</v>
      </c>
      <c r="C10">
        <f t="shared" si="4"/>
        <v>-4.2410714285714371E-2</v>
      </c>
      <c r="E10">
        <f t="shared" si="5"/>
        <v>-3.8639590830611178E-2</v>
      </c>
      <c r="F10">
        <f t="shared" si="6"/>
        <v>1.4930179795570515E-3</v>
      </c>
      <c r="J10" s="7" t="s">
        <v>24</v>
      </c>
      <c r="K10" s="8" t="s">
        <v>31</v>
      </c>
      <c r="L10" s="8" t="s">
        <v>30</v>
      </c>
      <c r="M10" s="8" t="s">
        <v>29</v>
      </c>
      <c r="N10" s="8" t="s">
        <v>25</v>
      </c>
      <c r="O10" s="18" t="s">
        <v>40</v>
      </c>
      <c r="P10" s="19" t="s">
        <v>45</v>
      </c>
    </row>
    <row r="11" spans="1:21" x14ac:dyDescent="0.25">
      <c r="A11" s="2">
        <v>42269</v>
      </c>
      <c r="B11">
        <v>8</v>
      </c>
      <c r="C11">
        <f t="shared" si="4"/>
        <v>-6.75990675990676E-2</v>
      </c>
      <c r="E11">
        <f t="shared" si="5"/>
        <v>-6.3827944143964407E-2</v>
      </c>
      <c r="F11">
        <f t="shared" si="6"/>
        <v>4.0740064536450406E-3</v>
      </c>
      <c r="J11" s="10">
        <v>42432</v>
      </c>
      <c r="K11" s="11">
        <v>4.2699999999999996</v>
      </c>
      <c r="L11" s="11">
        <v>0.25588235294117639</v>
      </c>
      <c r="M11" s="11">
        <f t="shared" ref="M11:M42" si="7">1+L11</f>
        <v>1.2558823529411764</v>
      </c>
      <c r="N11" s="11">
        <f t="shared" ref="N11:N42" si="8">L11-$D$3</f>
        <v>0.25965347639627961</v>
      </c>
      <c r="O11" s="11">
        <f t="shared" ref="O11:O42" si="9">(N11-$R$14)^2</f>
        <v>6.168986255529426E-2</v>
      </c>
      <c r="P11" s="12">
        <f t="shared" ref="P11:P42" si="10">(N11-$R$15)^2</f>
        <v>6.2313152645974819E-2</v>
      </c>
    </row>
    <row r="12" spans="1:21" x14ac:dyDescent="0.25">
      <c r="A12" s="2">
        <v>42270</v>
      </c>
      <c r="B12">
        <v>7.58</v>
      </c>
      <c r="C12">
        <f t="shared" si="4"/>
        <v>-5.2499999999999991E-2</v>
      </c>
      <c r="E12">
        <f t="shared" si="5"/>
        <v>-4.8728876544896799E-2</v>
      </c>
      <c r="F12">
        <f t="shared" si="6"/>
        <v>2.3745034093277935E-3</v>
      </c>
      <c r="J12" s="10">
        <v>42433</v>
      </c>
      <c r="K12" s="11">
        <v>5.08</v>
      </c>
      <c r="L12" s="11">
        <v>0.18969555035128818</v>
      </c>
      <c r="M12" s="11">
        <f t="shared" si="7"/>
        <v>1.1896955503512883</v>
      </c>
      <c r="N12" s="11">
        <f t="shared" si="8"/>
        <v>0.19346667380639138</v>
      </c>
      <c r="O12" s="11">
        <f t="shared" si="9"/>
        <v>3.3192335305751379E-2</v>
      </c>
      <c r="P12" s="12">
        <f t="shared" si="10"/>
        <v>3.3649948530560463E-2</v>
      </c>
      <c r="Q12" s="11" t="s">
        <v>26</v>
      </c>
      <c r="R12">
        <f>SUM(N11:N128)</f>
        <v>1.3309262686356851</v>
      </c>
    </row>
    <row r="13" spans="1:21" x14ac:dyDescent="0.25">
      <c r="A13" s="2">
        <v>42271</v>
      </c>
      <c r="B13">
        <v>7.76</v>
      </c>
      <c r="C13">
        <f t="shared" si="4"/>
        <v>2.3746701846965663E-2</v>
      </c>
      <c r="E13">
        <f t="shared" si="5"/>
        <v>2.7517825302068855E-2</v>
      </c>
      <c r="F13">
        <f t="shared" si="6"/>
        <v>7.5723070935518084E-4</v>
      </c>
      <c r="J13" s="10">
        <v>42436</v>
      </c>
      <c r="K13" s="11">
        <v>5.23</v>
      </c>
      <c r="L13" s="11">
        <v>2.9527559055118179E-2</v>
      </c>
      <c r="M13" s="11">
        <f t="shared" si="7"/>
        <v>1.0295275590551183</v>
      </c>
      <c r="N13" s="11">
        <f t="shared" si="8"/>
        <v>3.3298682510221375E-2</v>
      </c>
      <c r="O13" s="11">
        <f t="shared" si="9"/>
        <v>4.8486482473357066E-4</v>
      </c>
      <c r="P13" s="12">
        <f t="shared" si="10"/>
        <v>5.4155022446996358E-4</v>
      </c>
      <c r="Q13" s="11" t="s">
        <v>27</v>
      </c>
      <c r="R13">
        <f>PRODUCT(M11:M128)-(U3^118)</f>
        <v>1.183239196531821</v>
      </c>
    </row>
    <row r="14" spans="1:21" x14ac:dyDescent="0.25">
      <c r="A14" s="2">
        <v>42272</v>
      </c>
      <c r="B14">
        <v>7.39</v>
      </c>
      <c r="C14">
        <f t="shared" si="4"/>
        <v>-4.7680412371134039E-2</v>
      </c>
      <c r="E14">
        <f t="shared" si="5"/>
        <v>-4.3909288916030846E-2</v>
      </c>
      <c r="F14">
        <f t="shared" si="6"/>
        <v>1.9280256531114693E-3</v>
      </c>
      <c r="J14" s="10">
        <v>42437</v>
      </c>
      <c r="K14" s="11">
        <v>4.3</v>
      </c>
      <c r="L14" s="11">
        <v>-0.17782026768642459</v>
      </c>
      <c r="M14" s="11">
        <f t="shared" si="7"/>
        <v>0.82217973231357544</v>
      </c>
      <c r="N14" s="11">
        <f t="shared" si="8"/>
        <v>-0.1740491442313214</v>
      </c>
      <c r="O14" s="11">
        <f t="shared" si="9"/>
        <v>3.4346534452673043E-2</v>
      </c>
      <c r="P14" s="12">
        <f t="shared" si="10"/>
        <v>3.3884192844976256E-2</v>
      </c>
      <c r="Q14" s="11" t="s">
        <v>32</v>
      </c>
      <c r="R14">
        <f>R12/118</f>
        <v>1.1279036174878687E-2</v>
      </c>
    </row>
    <row r="15" spans="1:21" x14ac:dyDescent="0.25">
      <c r="A15" s="2">
        <v>42275</v>
      </c>
      <c r="B15">
        <v>6.71</v>
      </c>
      <c r="C15">
        <f t="shared" si="4"/>
        <v>-9.2016238159675204E-2</v>
      </c>
      <c r="E15">
        <f t="shared" si="5"/>
        <v>-8.8245114704572011E-2</v>
      </c>
      <c r="F15">
        <f t="shared" si="6"/>
        <v>7.7872002692230711E-3</v>
      </c>
      <c r="J15" s="10">
        <v>42438</v>
      </c>
      <c r="K15" s="11">
        <v>4.63</v>
      </c>
      <c r="L15" s="11">
        <v>7.6744186046511648E-2</v>
      </c>
      <c r="M15" s="11">
        <f t="shared" si="7"/>
        <v>1.0767441860465117</v>
      </c>
      <c r="N15" s="11">
        <f t="shared" si="8"/>
        <v>8.051530950161484E-2</v>
      </c>
      <c r="O15" s="11">
        <f t="shared" si="9"/>
        <v>4.7936615441745165E-3</v>
      </c>
      <c r="P15" s="12">
        <f t="shared" si="10"/>
        <v>4.9685382217919127E-3</v>
      </c>
      <c r="Q15" s="16" t="s">
        <v>33</v>
      </c>
      <c r="R15">
        <f>R13/118</f>
        <v>1.002745081806628E-2</v>
      </c>
    </row>
    <row r="16" spans="1:21" x14ac:dyDescent="0.25">
      <c r="A16" s="2">
        <v>42276</v>
      </c>
      <c r="B16">
        <v>6.79</v>
      </c>
      <c r="C16">
        <f t="shared" si="4"/>
        <v>1.1922503725782425E-2</v>
      </c>
      <c r="E16">
        <f t="shared" si="5"/>
        <v>1.5693627180885617E-2</v>
      </c>
      <c r="F16">
        <f t="shared" si="6"/>
        <v>2.4628993409263187E-4</v>
      </c>
      <c r="J16" s="10">
        <v>42439</v>
      </c>
      <c r="K16" s="11">
        <v>4.6100000000000003</v>
      </c>
      <c r="L16" s="11">
        <v>-4.3196544276456967E-3</v>
      </c>
      <c r="M16" s="11">
        <f t="shared" si="7"/>
        <v>0.9956803455723543</v>
      </c>
      <c r="N16" s="11">
        <f t="shared" si="8"/>
        <v>-5.4853097254250333E-4</v>
      </c>
      <c r="O16" s="11">
        <f t="shared" si="9"/>
        <v>1.3989134462675704E-4</v>
      </c>
      <c r="P16" s="12">
        <f t="shared" si="10"/>
        <v>1.1185139083528857E-4</v>
      </c>
      <c r="Q16" s="16" t="s">
        <v>41</v>
      </c>
      <c r="R16">
        <f>SUM(O11:O128)/118</f>
        <v>5.0261606805300377E-3</v>
      </c>
    </row>
    <row r="17" spans="1:18" x14ac:dyDescent="0.25">
      <c r="A17" s="2">
        <v>42277</v>
      </c>
      <c r="B17">
        <v>7.33</v>
      </c>
      <c r="C17">
        <f t="shared" si="4"/>
        <v>7.9528718703976445E-2</v>
      </c>
      <c r="E17">
        <f t="shared" si="5"/>
        <v>8.3299842159079637E-2</v>
      </c>
      <c r="F17">
        <f t="shared" si="6"/>
        <v>6.9388637037275814E-3</v>
      </c>
      <c r="J17" s="10">
        <v>42440</v>
      </c>
      <c r="K17" s="11">
        <v>4.7</v>
      </c>
      <c r="L17" s="11">
        <v>1.9522776572668082E-2</v>
      </c>
      <c r="M17" s="11">
        <f t="shared" si="7"/>
        <v>1.019522776572668</v>
      </c>
      <c r="N17" s="11">
        <f t="shared" si="8"/>
        <v>2.3293900027771274E-2</v>
      </c>
      <c r="O17" s="11">
        <f t="shared" si="9"/>
        <v>1.4435695340354491E-4</v>
      </c>
      <c r="P17" s="12">
        <f t="shared" si="10"/>
        <v>1.7599867463368227E-4</v>
      </c>
      <c r="Q17" s="16" t="s">
        <v>42</v>
      </c>
      <c r="R17">
        <f>SQRT(R16)</f>
        <v>7.0895420730326703E-2</v>
      </c>
    </row>
    <row r="18" spans="1:18" x14ac:dyDescent="0.25">
      <c r="A18" s="2">
        <v>42278</v>
      </c>
      <c r="B18">
        <v>7.21</v>
      </c>
      <c r="C18">
        <f t="shared" si="4"/>
        <v>-1.6371077762619386E-2</v>
      </c>
      <c r="E18">
        <f t="shared" si="5"/>
        <v>-1.2599954307516193E-2</v>
      </c>
      <c r="F18">
        <f t="shared" si="6"/>
        <v>1.5875884855149586E-4</v>
      </c>
      <c r="J18" s="10">
        <v>42443</v>
      </c>
      <c r="K18" s="11">
        <v>4.38</v>
      </c>
      <c r="L18" s="11">
        <v>-6.808510638297878E-2</v>
      </c>
      <c r="M18" s="11">
        <f t="shared" si="7"/>
        <v>0.93191489361702118</v>
      </c>
      <c r="N18" s="11">
        <f t="shared" si="8"/>
        <v>-6.4313982927875588E-2</v>
      </c>
      <c r="O18" s="11">
        <f t="shared" si="9"/>
        <v>5.7143045370693724E-3</v>
      </c>
      <c r="P18" s="12">
        <f t="shared" si="10"/>
        <v>5.5266487714022636E-3</v>
      </c>
      <c r="Q18" s="16" t="s">
        <v>43</v>
      </c>
      <c r="R18">
        <f>SUM(P11:P128)/118</f>
        <v>5.0277271464354281E-3</v>
      </c>
    </row>
    <row r="19" spans="1:18" x14ac:dyDescent="0.25">
      <c r="A19" s="2">
        <v>42279</v>
      </c>
      <c r="B19">
        <v>7.89</v>
      </c>
      <c r="C19">
        <f t="shared" si="4"/>
        <v>9.4313453536754466E-2</v>
      </c>
      <c r="E19">
        <f t="shared" si="5"/>
        <v>9.8084576991857658E-2</v>
      </c>
      <c r="F19">
        <f t="shared" si="6"/>
        <v>9.620584243671652E-3</v>
      </c>
      <c r="J19" s="10">
        <v>42444</v>
      </c>
      <c r="K19" s="11">
        <v>4.18</v>
      </c>
      <c r="L19" s="11">
        <v>-4.5662100456621044E-2</v>
      </c>
      <c r="M19" s="11">
        <f t="shared" si="7"/>
        <v>0.954337899543379</v>
      </c>
      <c r="N19" s="11">
        <f t="shared" si="8"/>
        <v>-4.1890977001517851E-2</v>
      </c>
      <c r="O19" s="11">
        <f t="shared" si="9"/>
        <v>2.8270503011781816E-3</v>
      </c>
      <c r="P19" s="12">
        <f t="shared" si="10"/>
        <v>2.6955231472573678E-3</v>
      </c>
      <c r="Q19" s="16" t="s">
        <v>44</v>
      </c>
      <c r="R19">
        <f>SQRT(R18)</f>
        <v>7.0906467592423666E-2</v>
      </c>
    </row>
    <row r="20" spans="1:18" x14ac:dyDescent="0.25">
      <c r="A20" s="2">
        <v>42282</v>
      </c>
      <c r="B20">
        <v>8.42</v>
      </c>
      <c r="C20">
        <f t="shared" si="4"/>
        <v>6.7173637515842877E-2</v>
      </c>
      <c r="E20">
        <f t="shared" si="5"/>
        <v>7.0944760970946069E-2</v>
      </c>
      <c r="F20">
        <f t="shared" si="6"/>
        <v>5.0331591092246724E-3</v>
      </c>
      <c r="J20" s="10">
        <v>42445</v>
      </c>
      <c r="K20" s="11">
        <v>4.3899999999999997</v>
      </c>
      <c r="L20" s="11">
        <v>5.0239234449760757E-2</v>
      </c>
      <c r="M20" s="11">
        <f t="shared" si="7"/>
        <v>1.0502392344497609</v>
      </c>
      <c r="N20" s="11">
        <f t="shared" si="8"/>
        <v>5.401035790486395E-2</v>
      </c>
      <c r="O20" s="11">
        <f t="shared" si="9"/>
        <v>1.8259658567915107E-3</v>
      </c>
      <c r="P20" s="12">
        <f t="shared" si="10"/>
        <v>1.9344961158058766E-3</v>
      </c>
    </row>
    <row r="21" spans="1:18" x14ac:dyDescent="0.25">
      <c r="A21" s="2">
        <v>42283</v>
      </c>
      <c r="B21">
        <v>8.98</v>
      </c>
      <c r="C21">
        <f t="shared" si="4"/>
        <v>6.6508313539192454E-2</v>
      </c>
      <c r="E21">
        <f t="shared" si="5"/>
        <v>7.0279436994295647E-2</v>
      </c>
      <c r="F21">
        <f t="shared" si="6"/>
        <v>4.9391992642351711E-3</v>
      </c>
      <c r="J21" s="10">
        <v>42446</v>
      </c>
      <c r="K21" s="11">
        <v>4.79</v>
      </c>
      <c r="L21" s="11">
        <v>9.1116173120729019E-2</v>
      </c>
      <c r="M21" s="11">
        <f t="shared" si="7"/>
        <v>1.0911161731207291</v>
      </c>
      <c r="N21" s="11">
        <f t="shared" si="8"/>
        <v>9.4887296575832211E-2</v>
      </c>
      <c r="O21" s="11">
        <f t="shared" si="9"/>
        <v>6.9903412072736528E-3</v>
      </c>
      <c r="P21" s="12">
        <f t="shared" si="10"/>
        <v>7.2011934220318251E-3</v>
      </c>
    </row>
    <row r="22" spans="1:18" x14ac:dyDescent="0.25">
      <c r="A22" s="2">
        <v>42284</v>
      </c>
      <c r="B22">
        <v>9.15</v>
      </c>
      <c r="C22">
        <f t="shared" si="4"/>
        <v>1.8930957683741638E-2</v>
      </c>
      <c r="E22">
        <f t="shared" si="5"/>
        <v>2.270208113884483E-2</v>
      </c>
      <c r="F22">
        <f t="shared" si="6"/>
        <v>5.1538448803469417E-4</v>
      </c>
      <c r="J22" s="10">
        <v>42447</v>
      </c>
      <c r="K22" s="11">
        <v>4.91</v>
      </c>
      <c r="L22" s="11">
        <v>2.5052192066805867E-2</v>
      </c>
      <c r="M22" s="11">
        <f t="shared" si="7"/>
        <v>1.0250521920668059</v>
      </c>
      <c r="N22" s="11">
        <f t="shared" si="8"/>
        <v>2.882331552190906E-2</v>
      </c>
      <c r="O22" s="11">
        <f t="shared" si="9"/>
        <v>3.0780173780663649E-4</v>
      </c>
      <c r="P22" s="12">
        <f t="shared" si="10"/>
        <v>3.5328452996516278E-4</v>
      </c>
    </row>
    <row r="23" spans="1:18" x14ac:dyDescent="0.25">
      <c r="A23" s="2">
        <v>42285</v>
      </c>
      <c r="B23">
        <v>9.34</v>
      </c>
      <c r="C23">
        <f t="shared" si="4"/>
        <v>2.0765027322404317E-2</v>
      </c>
      <c r="E23">
        <f t="shared" si="5"/>
        <v>2.4536150777507509E-2</v>
      </c>
      <c r="F23">
        <f t="shared" si="6"/>
        <v>6.0202269497658238E-4</v>
      </c>
      <c r="J23" s="10">
        <v>42450</v>
      </c>
      <c r="K23" s="11">
        <v>4.88</v>
      </c>
      <c r="L23" s="11">
        <v>-6.1099796334012722E-3</v>
      </c>
      <c r="M23" s="11">
        <f t="shared" si="7"/>
        <v>0.99389002036659868</v>
      </c>
      <c r="N23" s="11">
        <f t="shared" si="8"/>
        <v>-2.3388561782980788E-3</v>
      </c>
      <c r="O23" s="11">
        <f t="shared" si="9"/>
        <v>1.8544699214271022E-4</v>
      </c>
      <c r="P23" s="12">
        <f t="shared" si="10"/>
        <v>1.529255487283301E-4</v>
      </c>
    </row>
    <row r="24" spans="1:18" x14ac:dyDescent="0.25">
      <c r="A24" s="2">
        <v>42286</v>
      </c>
      <c r="B24">
        <v>8.8800000000000008</v>
      </c>
      <c r="C24">
        <f t="shared" si="4"/>
        <v>-4.9250535331905682E-2</v>
      </c>
      <c r="E24">
        <f t="shared" si="5"/>
        <v>-4.5479411876802489E-2</v>
      </c>
      <c r="F24">
        <f t="shared" si="6"/>
        <v>2.0683769046598434E-3</v>
      </c>
      <c r="J24" s="10">
        <v>42451</v>
      </c>
      <c r="K24" s="11">
        <v>4.82</v>
      </c>
      <c r="L24" s="11">
        <v>-1.2295081967213035E-2</v>
      </c>
      <c r="M24" s="11">
        <f t="shared" si="7"/>
        <v>0.98770491803278693</v>
      </c>
      <c r="N24" s="11">
        <f t="shared" si="8"/>
        <v>-8.5239585121098423E-3</v>
      </c>
      <c r="O24" s="11">
        <f t="shared" si="9"/>
        <v>3.9215859857289593E-4</v>
      </c>
      <c r="P24" s="12">
        <f t="shared" si="10"/>
        <v>3.4415478813574563E-4</v>
      </c>
    </row>
    <row r="25" spans="1:18" x14ac:dyDescent="0.25">
      <c r="A25" s="2">
        <v>42289</v>
      </c>
      <c r="B25">
        <v>8.24</v>
      </c>
      <c r="C25">
        <f t="shared" si="4"/>
        <v>-7.2072072072072127E-2</v>
      </c>
      <c r="E25">
        <f t="shared" si="5"/>
        <v>-6.8300948616968934E-2</v>
      </c>
      <c r="F25">
        <f t="shared" si="6"/>
        <v>4.6650195819778308E-3</v>
      </c>
      <c r="J25" s="10">
        <v>42452</v>
      </c>
      <c r="K25" s="11">
        <v>4.13</v>
      </c>
      <c r="L25" s="11">
        <v>-0.14315352697095443</v>
      </c>
      <c r="M25" s="11">
        <f t="shared" si="7"/>
        <v>0.8568464730290456</v>
      </c>
      <c r="N25" s="11">
        <f t="shared" si="8"/>
        <v>-0.13938240351585124</v>
      </c>
      <c r="O25" s="11">
        <f t="shared" si="9"/>
        <v>2.269886940968345E-2</v>
      </c>
      <c r="P25" s="12">
        <f t="shared" si="10"/>
        <v>2.232330457208245E-2</v>
      </c>
    </row>
    <row r="26" spans="1:18" x14ac:dyDescent="0.25">
      <c r="A26" s="2">
        <v>42290</v>
      </c>
      <c r="B26">
        <v>7.99</v>
      </c>
      <c r="C26">
        <f t="shared" si="4"/>
        <v>-3.0339805825242719E-2</v>
      </c>
      <c r="E26">
        <f t="shared" si="5"/>
        <v>-2.6568682370139526E-2</v>
      </c>
      <c r="F26">
        <f t="shared" si="6"/>
        <v>7.058948828853629E-4</v>
      </c>
      <c r="J26" s="10">
        <v>42453</v>
      </c>
      <c r="K26" s="11">
        <v>4.25</v>
      </c>
      <c r="L26" s="11">
        <v>2.9055690072639251E-2</v>
      </c>
      <c r="M26" s="11">
        <f t="shared" si="7"/>
        <v>1.0290556900726393</v>
      </c>
      <c r="N26" s="11">
        <f t="shared" si="8"/>
        <v>3.2826813527742443E-2</v>
      </c>
      <c r="O26" s="11">
        <f t="shared" si="9"/>
        <v>4.6430670884858817E-4</v>
      </c>
      <c r="P26" s="12">
        <f t="shared" si="10"/>
        <v>5.1981093996737195E-4</v>
      </c>
    </row>
    <row r="27" spans="1:18" x14ac:dyDescent="0.25">
      <c r="A27" s="2">
        <v>42291</v>
      </c>
      <c r="B27">
        <v>8.2200000000000006</v>
      </c>
      <c r="C27">
        <f t="shared" si="4"/>
        <v>2.8785982478097674E-2</v>
      </c>
      <c r="E27">
        <f t="shared" si="5"/>
        <v>3.2557105933200867E-2</v>
      </c>
      <c r="F27">
        <f t="shared" si="6"/>
        <v>1.0599651467456631E-3</v>
      </c>
      <c r="J27" s="10">
        <v>42457</v>
      </c>
      <c r="K27" s="11">
        <v>4.1500000000000004</v>
      </c>
      <c r="L27" s="11">
        <v>-2.3529411764705799E-2</v>
      </c>
      <c r="M27" s="11">
        <f t="shared" si="7"/>
        <v>0.9764705882352942</v>
      </c>
      <c r="N27" s="11">
        <f t="shared" si="8"/>
        <v>-1.9758288309602606E-2</v>
      </c>
      <c r="O27" s="11">
        <f t="shared" si="9"/>
        <v>9.6331551115498202E-4</v>
      </c>
      <c r="P27" s="12">
        <f t="shared" si="10"/>
        <v>8.8719025538154539E-4</v>
      </c>
    </row>
    <row r="28" spans="1:18" x14ac:dyDescent="0.25">
      <c r="A28" s="2">
        <v>42292</v>
      </c>
      <c r="B28">
        <v>8.35</v>
      </c>
      <c r="C28">
        <f t="shared" si="4"/>
        <v>1.5815085158150728E-2</v>
      </c>
      <c r="E28">
        <f t="shared" si="5"/>
        <v>1.9586208613253921E-2</v>
      </c>
      <c r="F28">
        <f t="shared" si="6"/>
        <v>3.8361956784190205E-4</v>
      </c>
      <c r="J28" s="10">
        <v>42458</v>
      </c>
      <c r="K28" s="11">
        <v>4.04</v>
      </c>
      <c r="L28" s="11">
        <v>-2.6506024096385618E-2</v>
      </c>
      <c r="M28" s="11">
        <f t="shared" si="7"/>
        <v>0.97349397590361442</v>
      </c>
      <c r="N28" s="11">
        <f t="shared" si="8"/>
        <v>-2.2734900641282425E-2</v>
      </c>
      <c r="O28" s="11">
        <f t="shared" si="9"/>
        <v>1.1569478977338005E-3</v>
      </c>
      <c r="P28" s="12">
        <f t="shared" si="10"/>
        <v>1.0733716731458883E-3</v>
      </c>
    </row>
    <row r="29" spans="1:18" x14ac:dyDescent="0.25">
      <c r="A29" s="2">
        <v>42293</v>
      </c>
      <c r="B29">
        <v>8.4</v>
      </c>
      <c r="C29">
        <f t="shared" si="4"/>
        <v>5.9880239520958937E-3</v>
      </c>
      <c r="E29">
        <f t="shared" si="5"/>
        <v>9.7591474071990862E-3</v>
      </c>
      <c r="F29">
        <f t="shared" si="6"/>
        <v>9.5240958115440653E-5</v>
      </c>
      <c r="J29" s="10">
        <v>42459</v>
      </c>
      <c r="K29" s="11">
        <v>4.01</v>
      </c>
      <c r="L29" s="11">
        <v>-7.425742574257487E-3</v>
      </c>
      <c r="M29" s="11">
        <f t="shared" si="7"/>
        <v>0.99257425742574257</v>
      </c>
      <c r="N29" s="11">
        <f t="shared" si="8"/>
        <v>-3.6546191191542936E-3</v>
      </c>
      <c r="O29" s="11">
        <f t="shared" si="9"/>
        <v>2.2301406044099927E-4</v>
      </c>
      <c r="P29" s="12">
        <f t="shared" si="10"/>
        <v>1.87199037766995E-4</v>
      </c>
    </row>
    <row r="30" spans="1:18" x14ac:dyDescent="0.25">
      <c r="A30" s="2">
        <v>42296</v>
      </c>
      <c r="B30">
        <v>8.09</v>
      </c>
      <c r="C30">
        <f t="shared" si="4"/>
        <v>-3.6904761904761961E-2</v>
      </c>
      <c r="E30">
        <f t="shared" si="5"/>
        <v>-3.3133638449658769E-2</v>
      </c>
      <c r="F30">
        <f t="shared" si="6"/>
        <v>1.097837996912706E-3</v>
      </c>
      <c r="J30" s="10">
        <v>42460</v>
      </c>
      <c r="K30" s="11">
        <v>4.12</v>
      </c>
      <c r="L30" s="11">
        <v>2.7431421446384122E-2</v>
      </c>
      <c r="M30" s="11">
        <f t="shared" si="7"/>
        <v>1.0274314214463842</v>
      </c>
      <c r="N30" s="11">
        <f t="shared" si="8"/>
        <v>3.1202544901487314E-2</v>
      </c>
      <c r="O30" s="11">
        <f t="shared" si="9"/>
        <v>3.9694619997925014E-4</v>
      </c>
      <c r="P30" s="12">
        <f t="shared" si="10"/>
        <v>4.483846094417324E-4</v>
      </c>
    </row>
    <row r="31" spans="1:18" x14ac:dyDescent="0.25">
      <c r="A31" s="2">
        <v>42297</v>
      </c>
      <c r="B31">
        <v>8.19</v>
      </c>
      <c r="C31">
        <f t="shared" si="4"/>
        <v>1.2360939431396743E-2</v>
      </c>
      <c r="E31">
        <f t="shared" si="5"/>
        <v>1.6132062886499935E-2</v>
      </c>
      <c r="F31">
        <f t="shared" si="6"/>
        <v>2.6024345297398862E-4</v>
      </c>
      <c r="J31" s="10">
        <v>42461</v>
      </c>
      <c r="K31" s="11">
        <v>3.83</v>
      </c>
      <c r="L31" s="11">
        <v>-7.0388349514563117E-2</v>
      </c>
      <c r="M31" s="11">
        <f t="shared" si="7"/>
        <v>0.92961165048543692</v>
      </c>
      <c r="N31" s="11">
        <f t="shared" si="8"/>
        <v>-6.6617226059459925E-2</v>
      </c>
      <c r="O31" s="11">
        <f t="shared" si="9"/>
        <v>6.067827670080848E-3</v>
      </c>
      <c r="P31" s="12">
        <f t="shared" si="10"/>
        <v>5.8744064936603994E-3</v>
      </c>
    </row>
    <row r="32" spans="1:18" x14ac:dyDescent="0.25">
      <c r="A32" s="2">
        <v>42298</v>
      </c>
      <c r="B32">
        <v>7.87</v>
      </c>
      <c r="C32">
        <f t="shared" si="4"/>
        <v>-3.9072039072039003E-2</v>
      </c>
      <c r="E32">
        <f t="shared" si="5"/>
        <v>-3.530091561693581E-2</v>
      </c>
      <c r="F32">
        <f t="shared" si="6"/>
        <v>1.2461546433940225E-3</v>
      </c>
      <c r="J32" s="10">
        <v>42464</v>
      </c>
      <c r="K32" s="11">
        <v>3.7199999999999998</v>
      </c>
      <c r="L32" s="11">
        <v>-2.872062663185387E-2</v>
      </c>
      <c r="M32" s="11">
        <f t="shared" si="7"/>
        <v>0.97127937336814618</v>
      </c>
      <c r="N32" s="11">
        <f t="shared" si="8"/>
        <v>-2.4949503176750678E-2</v>
      </c>
      <c r="O32" s="11">
        <f t="shared" si="9"/>
        <v>1.3125070635525576E-3</v>
      </c>
      <c r="P32" s="12">
        <f t="shared" si="10"/>
        <v>1.2233873107555418E-3</v>
      </c>
    </row>
    <row r="33" spans="1:16" x14ac:dyDescent="0.25">
      <c r="A33" s="2">
        <v>42299</v>
      </c>
      <c r="B33">
        <v>7.8</v>
      </c>
      <c r="C33">
        <f t="shared" si="4"/>
        <v>-8.8945362134689055E-3</v>
      </c>
      <c r="E33">
        <f t="shared" si="5"/>
        <v>-5.1234127583657122E-3</v>
      </c>
      <c r="F33">
        <f t="shared" si="6"/>
        <v>2.6249358292584555E-5</v>
      </c>
      <c r="J33" s="10">
        <v>42465</v>
      </c>
      <c r="K33" s="11">
        <v>3.76</v>
      </c>
      <c r="L33" s="11">
        <v>1.075268817204302E-2</v>
      </c>
      <c r="M33" s="11">
        <f t="shared" si="7"/>
        <v>1.010752688172043</v>
      </c>
      <c r="N33" s="11">
        <f t="shared" si="8"/>
        <v>1.4523811627146214E-2</v>
      </c>
      <c r="O33" s="11">
        <f t="shared" si="9"/>
        <v>1.0528567735637936E-5</v>
      </c>
      <c r="P33" s="12">
        <f t="shared" si="10"/>
        <v>2.0217260525429964E-5</v>
      </c>
    </row>
    <row r="34" spans="1:16" x14ac:dyDescent="0.25">
      <c r="A34" s="2">
        <v>42300</v>
      </c>
      <c r="B34">
        <v>7.83</v>
      </c>
      <c r="C34">
        <f t="shared" si="4"/>
        <v>3.846153846153878E-3</v>
      </c>
      <c r="E34">
        <f t="shared" si="5"/>
        <v>7.6172773012570718E-3</v>
      </c>
      <c r="F34">
        <f t="shared" si="6"/>
        <v>5.8022913484246221E-5</v>
      </c>
      <c r="J34" s="10">
        <v>42466</v>
      </c>
      <c r="K34" s="11">
        <v>3.73</v>
      </c>
      <c r="L34" s="11">
        <v>-7.9787234042552682E-3</v>
      </c>
      <c r="M34" s="11">
        <f t="shared" si="7"/>
        <v>0.99202127659574468</v>
      </c>
      <c r="N34" s="11">
        <f t="shared" si="8"/>
        <v>-4.2075999491520749E-3</v>
      </c>
      <c r="O34" s="11">
        <f t="shared" si="9"/>
        <v>2.3983589843813458E-4</v>
      </c>
      <c r="P34" s="12">
        <f t="shared" si="10"/>
        <v>2.0263667034528386E-4</v>
      </c>
    </row>
    <row r="35" spans="1:16" x14ac:dyDescent="0.25">
      <c r="A35" s="2">
        <v>42303</v>
      </c>
      <c r="B35">
        <v>7.13</v>
      </c>
      <c r="C35">
        <f t="shared" si="4"/>
        <v>-8.9399744572158393E-2</v>
      </c>
      <c r="E35">
        <f t="shared" si="5"/>
        <v>-8.5628621117055201E-2</v>
      </c>
      <c r="F35">
        <f t="shared" si="6"/>
        <v>7.3322607544081915E-3</v>
      </c>
      <c r="J35" s="10">
        <v>42467</v>
      </c>
      <c r="K35" s="11">
        <v>3.61</v>
      </c>
      <c r="L35" s="11">
        <v>-3.2171581769437026E-2</v>
      </c>
      <c r="M35" s="11">
        <f t="shared" si="7"/>
        <v>0.96782841823056298</v>
      </c>
      <c r="N35" s="11">
        <f t="shared" si="8"/>
        <v>-2.8400458314333833E-2</v>
      </c>
      <c r="O35" s="11">
        <f t="shared" si="9"/>
        <v>1.5744622829194468E-3</v>
      </c>
      <c r="P35" s="12">
        <f t="shared" si="10"/>
        <v>1.4767042002880001E-3</v>
      </c>
    </row>
    <row r="36" spans="1:16" x14ac:dyDescent="0.25">
      <c r="A36" s="2">
        <v>42304</v>
      </c>
      <c r="B36">
        <v>6.72</v>
      </c>
      <c r="C36">
        <f t="shared" si="4"/>
        <v>-5.7503506311360468E-2</v>
      </c>
      <c r="E36">
        <f t="shared" si="5"/>
        <v>-5.3732382856257276E-2</v>
      </c>
      <c r="F36">
        <f t="shared" si="6"/>
        <v>2.8871689674114108E-3</v>
      </c>
      <c r="J36" s="10">
        <v>42468</v>
      </c>
      <c r="K36" s="11">
        <v>3.76</v>
      </c>
      <c r="L36" s="11">
        <v>4.15512465373961E-2</v>
      </c>
      <c r="M36" s="11">
        <f t="shared" si="7"/>
        <v>1.0415512465373962</v>
      </c>
      <c r="N36" s="11">
        <f t="shared" si="8"/>
        <v>4.5322369992499292E-2</v>
      </c>
      <c r="O36" s="11">
        <f t="shared" si="9"/>
        <v>1.1589485774179508E-3</v>
      </c>
      <c r="P36" s="12">
        <f t="shared" si="10"/>
        <v>1.2457313195297589E-3</v>
      </c>
    </row>
    <row r="37" spans="1:16" x14ac:dyDescent="0.25">
      <c r="A37" s="2">
        <v>42305</v>
      </c>
      <c r="B37">
        <v>6.97</v>
      </c>
      <c r="C37">
        <f t="shared" si="4"/>
        <v>3.7202380952380952E-2</v>
      </c>
      <c r="E37">
        <f t="shared" si="5"/>
        <v>4.0973504407484145E-2</v>
      </c>
      <c r="F37">
        <f t="shared" si="6"/>
        <v>1.6788280634301225E-3</v>
      </c>
      <c r="J37" s="10">
        <v>42471</v>
      </c>
      <c r="K37" s="11">
        <v>4.5</v>
      </c>
      <c r="L37" s="11">
        <v>0.19680851063829793</v>
      </c>
      <c r="M37" s="11">
        <f t="shared" si="7"/>
        <v>1.196808510638298</v>
      </c>
      <c r="N37" s="11">
        <f t="shared" si="8"/>
        <v>0.20057963409340113</v>
      </c>
      <c r="O37" s="11">
        <f t="shared" si="9"/>
        <v>3.5834716372310102E-2</v>
      </c>
      <c r="P37" s="12">
        <f t="shared" si="10"/>
        <v>3.6310134550996805E-2</v>
      </c>
    </row>
    <row r="38" spans="1:16" x14ac:dyDescent="0.25">
      <c r="A38" s="2">
        <v>42306</v>
      </c>
      <c r="B38">
        <v>6.9399999999999995</v>
      </c>
      <c r="C38">
        <f t="shared" si="4"/>
        <v>-4.3041606886657464E-3</v>
      </c>
      <c r="E38">
        <f t="shared" si="5"/>
        <v>-5.3303723356255307E-4</v>
      </c>
      <c r="F38">
        <f t="shared" si="6"/>
        <v>2.8412869236401978E-7</v>
      </c>
      <c r="J38" s="10">
        <v>42472</v>
      </c>
      <c r="K38" s="11">
        <v>6.05</v>
      </c>
      <c r="L38" s="11">
        <v>0.34444444444444439</v>
      </c>
      <c r="M38" s="11">
        <f t="shared" si="7"/>
        <v>1.3444444444444443</v>
      </c>
      <c r="N38" s="11">
        <f t="shared" si="8"/>
        <v>0.34821556789954761</v>
      </c>
      <c r="O38" s="11">
        <f t="shared" si="9"/>
        <v>0.11352622641064883</v>
      </c>
      <c r="P38" s="12">
        <f t="shared" si="10"/>
        <v>0.11437120253511772</v>
      </c>
    </row>
    <row r="39" spans="1:16" x14ac:dyDescent="0.25">
      <c r="A39" s="2">
        <v>42307</v>
      </c>
      <c r="B39">
        <v>7.13</v>
      </c>
      <c r="C39">
        <f t="shared" si="4"/>
        <v>2.737752161383291E-2</v>
      </c>
      <c r="E39">
        <f t="shared" si="5"/>
        <v>3.1148645068936102E-2</v>
      </c>
      <c r="F39">
        <f t="shared" si="6"/>
        <v>9.7023808963055732E-4</v>
      </c>
      <c r="J39" s="10">
        <v>42473</v>
      </c>
      <c r="K39" s="11">
        <v>6.06</v>
      </c>
      <c r="L39" s="11">
        <v>1.6528925619834359E-3</v>
      </c>
      <c r="M39" s="11">
        <f t="shared" si="7"/>
        <v>1.0016528925619834</v>
      </c>
      <c r="N39" s="11">
        <f t="shared" si="8"/>
        <v>5.4240160170866292E-3</v>
      </c>
      <c r="O39" s="11">
        <f t="shared" si="9"/>
        <v>3.4281261048151336E-5</v>
      </c>
      <c r="P39" s="12">
        <f t="shared" si="10"/>
        <v>2.1191611966870554E-5</v>
      </c>
    </row>
    <row r="40" spans="1:16" x14ac:dyDescent="0.25">
      <c r="A40" s="2">
        <v>42310</v>
      </c>
      <c r="B40">
        <v>7.45</v>
      </c>
      <c r="C40">
        <f t="shared" si="4"/>
        <v>4.4880785413744781E-2</v>
      </c>
      <c r="E40">
        <f t="shared" si="5"/>
        <v>4.8651908868847973E-2</v>
      </c>
      <c r="F40">
        <f t="shared" si="6"/>
        <v>2.3670082365826882E-3</v>
      </c>
      <c r="J40" s="10">
        <v>42474</v>
      </c>
      <c r="K40" s="11">
        <v>6.01</v>
      </c>
      <c r="L40" s="11">
        <v>-8.2508250825082223E-3</v>
      </c>
      <c r="M40" s="11">
        <f t="shared" si="7"/>
        <v>0.99174917491749182</v>
      </c>
      <c r="N40" s="11">
        <f t="shared" si="8"/>
        <v>-4.479701627405029E-3</v>
      </c>
      <c r="O40" s="11">
        <f t="shared" si="9"/>
        <v>2.4833781712112581E-4</v>
      </c>
      <c r="P40" s="12">
        <f t="shared" si="10"/>
        <v>2.1045747207614415E-4</v>
      </c>
    </row>
    <row r="41" spans="1:16" x14ac:dyDescent="0.25">
      <c r="A41" s="2">
        <v>42311</v>
      </c>
      <c r="B41">
        <v>7.61</v>
      </c>
      <c r="C41">
        <f t="shared" si="4"/>
        <v>2.1476510067114114E-2</v>
      </c>
      <c r="E41">
        <f t="shared" si="5"/>
        <v>2.5247633522217306E-2</v>
      </c>
      <c r="F41">
        <f t="shared" si="6"/>
        <v>6.374429984721911E-4</v>
      </c>
      <c r="J41" s="10">
        <v>42475</v>
      </c>
      <c r="K41" s="11">
        <v>6.03</v>
      </c>
      <c r="L41" s="11">
        <v>3.3277870216306925E-3</v>
      </c>
      <c r="M41" s="11">
        <f t="shared" si="7"/>
        <v>1.0033277870216306</v>
      </c>
      <c r="N41" s="11">
        <f t="shared" si="8"/>
        <v>7.0989104767338858E-3</v>
      </c>
      <c r="O41" s="11">
        <f t="shared" si="9"/>
        <v>1.7473450852290563E-5</v>
      </c>
      <c r="P41" s="12">
        <f t="shared" si="10"/>
        <v>8.576348530811256E-6</v>
      </c>
    </row>
    <row r="42" spans="1:16" x14ac:dyDescent="0.25">
      <c r="A42" s="2">
        <v>42312</v>
      </c>
      <c r="B42">
        <v>7.46</v>
      </c>
      <c r="C42">
        <f t="shared" si="4"/>
        <v>-1.9710906701708324E-2</v>
      </c>
      <c r="E42">
        <f t="shared" si="5"/>
        <v>-1.5939783246605131E-2</v>
      </c>
      <c r="F42">
        <f t="shared" si="6"/>
        <v>2.5407668994875362E-4</v>
      </c>
      <c r="J42" s="10">
        <v>42478</v>
      </c>
      <c r="K42" s="11">
        <v>5.96</v>
      </c>
      <c r="L42" s="11">
        <v>-1.1608623548922102E-2</v>
      </c>
      <c r="M42" s="11">
        <f t="shared" si="7"/>
        <v>0.98839137645107789</v>
      </c>
      <c r="N42" s="11">
        <f t="shared" si="8"/>
        <v>-7.8375000938189082E-3</v>
      </c>
      <c r="O42" s="11">
        <f t="shared" si="9"/>
        <v>3.6544195891243057E-4</v>
      </c>
      <c r="P42" s="12">
        <f t="shared" si="10"/>
        <v>3.191564710840675E-4</v>
      </c>
    </row>
    <row r="43" spans="1:16" x14ac:dyDescent="0.25">
      <c r="A43" s="2">
        <v>42313</v>
      </c>
      <c r="B43">
        <v>7.52</v>
      </c>
      <c r="C43">
        <f t="shared" si="4"/>
        <v>8.0428954423591974E-3</v>
      </c>
      <c r="E43">
        <f t="shared" si="5"/>
        <v>1.1814018897462392E-2</v>
      </c>
      <c r="F43">
        <f t="shared" si="6"/>
        <v>1.395710425095985E-4</v>
      </c>
      <c r="J43" s="10">
        <v>42479</v>
      </c>
      <c r="K43" s="11">
        <v>6.12</v>
      </c>
      <c r="L43" s="11">
        <v>2.6845637583892641E-2</v>
      </c>
      <c r="M43" s="11">
        <f t="shared" ref="M43:M74" si="11">1+L43</f>
        <v>1.0268456375838926</v>
      </c>
      <c r="N43" s="11">
        <f t="shared" ref="N43:N74" si="12">L43-$D$3</f>
        <v>3.0616761038995834E-2</v>
      </c>
      <c r="O43" s="11">
        <f t="shared" ref="O43:O74" si="13">(N43-$R$14)^2</f>
        <v>3.7394760292029449E-4</v>
      </c>
      <c r="P43" s="12">
        <f t="shared" ref="P43:P74" si="14">(N43-$R$15)^2</f>
        <v>4.2391969537367409E-4</v>
      </c>
    </row>
    <row r="44" spans="1:16" x14ac:dyDescent="0.25">
      <c r="A44" s="2">
        <v>42314</v>
      </c>
      <c r="B44">
        <v>7.34</v>
      </c>
      <c r="C44">
        <f t="shared" si="4"/>
        <v>-2.3936170212765923E-2</v>
      </c>
      <c r="E44">
        <f t="shared" si="5"/>
        <v>-2.016504675766273E-2</v>
      </c>
      <c r="F44">
        <f t="shared" si="6"/>
        <v>4.0662911073872417E-4</v>
      </c>
      <c r="J44" s="10">
        <v>42480</v>
      </c>
      <c r="K44" s="11">
        <v>6.42</v>
      </c>
      <c r="L44" s="11">
        <v>4.9019607843137226E-2</v>
      </c>
      <c r="M44" s="11">
        <f t="shared" si="11"/>
        <v>1.0490196078431373</v>
      </c>
      <c r="N44" s="11">
        <f t="shared" si="12"/>
        <v>5.2790731298240419E-2</v>
      </c>
      <c r="O44" s="11">
        <f t="shared" si="13"/>
        <v>1.7232208320149341E-3</v>
      </c>
      <c r="P44" s="12">
        <f t="shared" si="14"/>
        <v>1.8286981574260424E-3</v>
      </c>
    </row>
    <row r="45" spans="1:16" x14ac:dyDescent="0.25">
      <c r="A45" s="2">
        <v>42317</v>
      </c>
      <c r="B45">
        <v>7.27</v>
      </c>
      <c r="C45">
        <f t="shared" si="4"/>
        <v>-9.5367847411444526E-3</v>
      </c>
      <c r="E45">
        <f t="shared" si="5"/>
        <v>-5.7656612860412593E-3</v>
      </c>
      <c r="F45">
        <f t="shared" si="6"/>
        <v>3.3242850065354951E-5</v>
      </c>
      <c r="J45" s="10">
        <v>42481</v>
      </c>
      <c r="K45" s="11">
        <v>6.19</v>
      </c>
      <c r="L45" s="11">
        <v>-3.5825545171339492E-2</v>
      </c>
      <c r="M45" s="11">
        <f t="shared" si="11"/>
        <v>0.96417445482866049</v>
      </c>
      <c r="N45" s="11">
        <f t="shared" si="12"/>
        <v>-3.2054421716236299E-2</v>
      </c>
      <c r="O45" s="11">
        <f t="shared" si="13"/>
        <v>1.8777885728010356E-3</v>
      </c>
      <c r="P45" s="12">
        <f t="shared" si="14"/>
        <v>1.7708839959932898E-3</v>
      </c>
    </row>
    <row r="46" spans="1:16" x14ac:dyDescent="0.25">
      <c r="A46" s="2">
        <v>42318</v>
      </c>
      <c r="B46">
        <v>7.06</v>
      </c>
      <c r="C46">
        <f t="shared" si="4"/>
        <v>-2.8885832187070148E-2</v>
      </c>
      <c r="E46">
        <f t="shared" si="5"/>
        <v>-2.5114708731966955E-2</v>
      </c>
      <c r="F46">
        <f t="shared" si="6"/>
        <v>6.3074859469153721E-4</v>
      </c>
      <c r="J46" s="10">
        <v>42482</v>
      </c>
      <c r="K46" s="11">
        <v>6.55</v>
      </c>
      <c r="L46" s="11">
        <v>5.8158319870759194E-2</v>
      </c>
      <c r="M46" s="11">
        <f t="shared" si="11"/>
        <v>1.0581583198707591</v>
      </c>
      <c r="N46" s="11">
        <f t="shared" si="12"/>
        <v>6.1929443325862386E-2</v>
      </c>
      <c r="O46" s="11">
        <f t="shared" si="13"/>
        <v>2.5654637445604207E-3</v>
      </c>
      <c r="P46" s="12">
        <f t="shared" si="14"/>
        <v>2.6938168262793231E-3</v>
      </c>
    </row>
    <row r="47" spans="1:16" x14ac:dyDescent="0.25">
      <c r="A47" s="2">
        <v>42319</v>
      </c>
      <c r="B47">
        <v>6.54</v>
      </c>
      <c r="C47">
        <f t="shared" si="4"/>
        <v>-7.3654390934844133E-2</v>
      </c>
      <c r="E47">
        <f t="shared" si="5"/>
        <v>-6.988326747974094E-2</v>
      </c>
      <c r="F47">
        <f t="shared" si="6"/>
        <v>4.8836710736450181E-3</v>
      </c>
      <c r="J47" s="10">
        <v>42485</v>
      </c>
      <c r="K47" s="11">
        <v>6.4</v>
      </c>
      <c r="L47" s="11">
        <v>-2.2900763358778546E-2</v>
      </c>
      <c r="M47" s="11">
        <f t="shared" si="11"/>
        <v>0.97709923664122145</v>
      </c>
      <c r="N47" s="11">
        <f t="shared" si="12"/>
        <v>-1.9129639903675354E-2</v>
      </c>
      <c r="O47" s="11">
        <f t="shared" si="13"/>
        <v>9.2468758085042472E-4</v>
      </c>
      <c r="P47" s="12">
        <f t="shared" si="14"/>
        <v>8.5013593935587219E-4</v>
      </c>
    </row>
    <row r="48" spans="1:16" x14ac:dyDescent="0.25">
      <c r="A48" s="2">
        <v>42320</v>
      </c>
      <c r="B48">
        <v>6.32</v>
      </c>
      <c r="C48">
        <f t="shared" si="4"/>
        <v>-3.3639143730886813E-2</v>
      </c>
      <c r="E48">
        <f t="shared" si="5"/>
        <v>-2.986802027578362E-2</v>
      </c>
      <c r="F48">
        <f t="shared" si="6"/>
        <v>8.9209863519462142E-4</v>
      </c>
      <c r="J48" s="10">
        <v>42486</v>
      </c>
      <c r="K48" s="11">
        <v>6.6</v>
      </c>
      <c r="L48" s="11">
        <v>3.1249999999999889E-2</v>
      </c>
      <c r="M48" s="11">
        <f t="shared" si="11"/>
        <v>1.03125</v>
      </c>
      <c r="N48" s="11">
        <f t="shared" si="12"/>
        <v>3.5021123455103081E-2</v>
      </c>
      <c r="O48" s="11">
        <f t="shared" si="13"/>
        <v>5.63686708421793E-4</v>
      </c>
      <c r="P48" s="12">
        <f t="shared" si="14"/>
        <v>6.2468367188736205E-4</v>
      </c>
    </row>
    <row r="49" spans="1:16" x14ac:dyDescent="0.25">
      <c r="A49" s="2">
        <v>42321</v>
      </c>
      <c r="B49">
        <v>6.1</v>
      </c>
      <c r="C49">
        <f t="shared" si="4"/>
        <v>-3.4810126582278583E-2</v>
      </c>
      <c r="E49">
        <f t="shared" si="5"/>
        <v>-3.1039003127175391E-2</v>
      </c>
      <c r="F49">
        <f t="shared" si="6"/>
        <v>9.6341971512880369E-4</v>
      </c>
      <c r="J49" s="10">
        <v>42487</v>
      </c>
      <c r="K49" s="11">
        <v>7.14</v>
      </c>
      <c r="L49" s="11">
        <v>8.1818181818181832E-2</v>
      </c>
      <c r="M49" s="11">
        <f t="shared" si="11"/>
        <v>1.0818181818181818</v>
      </c>
      <c r="N49" s="11">
        <f t="shared" si="12"/>
        <v>8.5589305273285024E-2</v>
      </c>
      <c r="O49" s="11">
        <f t="shared" si="13"/>
        <v>5.5220160934775636E-3</v>
      </c>
      <c r="P49" s="12">
        <f t="shared" si="14"/>
        <v>5.7095938487116615E-3</v>
      </c>
    </row>
    <row r="50" spans="1:16" x14ac:dyDescent="0.25">
      <c r="A50" s="2">
        <v>42324</v>
      </c>
      <c r="B50">
        <v>6.34</v>
      </c>
      <c r="C50">
        <f t="shared" si="4"/>
        <v>3.9344262295082005E-2</v>
      </c>
      <c r="E50">
        <f t="shared" si="5"/>
        <v>4.3115385750185198E-2</v>
      </c>
      <c r="F50">
        <f t="shared" si="6"/>
        <v>1.8589364883872727E-3</v>
      </c>
      <c r="J50" s="10">
        <v>42488</v>
      </c>
      <c r="K50" s="11">
        <v>6.78</v>
      </c>
      <c r="L50" s="11">
        <v>-5.0420168067226816E-2</v>
      </c>
      <c r="M50" s="11">
        <f t="shared" si="11"/>
        <v>0.94957983193277318</v>
      </c>
      <c r="N50" s="11">
        <f t="shared" si="12"/>
        <v>-4.6649044612123623E-2</v>
      </c>
      <c r="O50" s="11">
        <f t="shared" si="13"/>
        <v>3.3556625436654661E-3</v>
      </c>
      <c r="P50" s="12">
        <f t="shared" si="14"/>
        <v>3.2122251342483372E-3</v>
      </c>
    </row>
    <row r="51" spans="1:16" x14ac:dyDescent="0.25">
      <c r="A51" s="2">
        <v>42325</v>
      </c>
      <c r="B51">
        <v>5.87</v>
      </c>
      <c r="C51">
        <f t="shared" si="4"/>
        <v>-7.4132492113564638E-2</v>
      </c>
      <c r="E51">
        <f t="shared" si="5"/>
        <v>-7.0361368658461446E-2</v>
      </c>
      <c r="F51">
        <f t="shared" si="6"/>
        <v>4.9507221994919207E-3</v>
      </c>
      <c r="J51" s="10">
        <v>42489</v>
      </c>
      <c r="K51" s="11">
        <v>6.87</v>
      </c>
      <c r="L51" s="11">
        <v>1.327433628318582E-2</v>
      </c>
      <c r="M51" s="11">
        <f t="shared" si="11"/>
        <v>1.0132743362831858</v>
      </c>
      <c r="N51" s="11">
        <f t="shared" si="12"/>
        <v>1.7045459738289012E-2</v>
      </c>
      <c r="O51" s="11">
        <f t="shared" si="13"/>
        <v>3.3251640712653828E-5</v>
      </c>
      <c r="P51" s="12">
        <f t="shared" si="14"/>
        <v>4.9252449204325838E-5</v>
      </c>
    </row>
    <row r="52" spans="1:16" x14ac:dyDescent="0.25">
      <c r="A52" s="2">
        <v>42326</v>
      </c>
      <c r="B52">
        <v>6</v>
      </c>
      <c r="C52">
        <f t="shared" si="4"/>
        <v>2.214650766609879E-2</v>
      </c>
      <c r="E52">
        <f t="shared" si="5"/>
        <v>2.5917631121201982E-2</v>
      </c>
      <c r="F52">
        <f t="shared" si="6"/>
        <v>6.7172360293469755E-4</v>
      </c>
      <c r="J52" s="10">
        <v>42492</v>
      </c>
      <c r="K52" s="11">
        <v>6.59</v>
      </c>
      <c r="L52" s="11">
        <v>-4.0756914119359569E-2</v>
      </c>
      <c r="M52" s="11">
        <f t="shared" si="11"/>
        <v>0.95924308588064044</v>
      </c>
      <c r="N52" s="11">
        <f t="shared" si="12"/>
        <v>-3.6985790664256377E-2</v>
      </c>
      <c r="O52" s="11">
        <f t="shared" si="13"/>
        <v>2.3294935098116922E-3</v>
      </c>
      <c r="P52" s="12">
        <f t="shared" si="14"/>
        <v>2.2102448746751839E-3</v>
      </c>
    </row>
    <row r="53" spans="1:16" x14ac:dyDescent="0.25">
      <c r="A53" s="2">
        <v>42327</v>
      </c>
      <c r="B53">
        <v>5.4</v>
      </c>
      <c r="C53">
        <f t="shared" si="4"/>
        <v>-9.9999999999999936E-2</v>
      </c>
      <c r="E53">
        <f t="shared" si="5"/>
        <v>-9.6228876544896744E-2</v>
      </c>
      <c r="F53">
        <f t="shared" si="6"/>
        <v>9.2599966810929784E-3</v>
      </c>
      <c r="J53" s="10">
        <v>42493</v>
      </c>
      <c r="K53" s="11">
        <v>5.8</v>
      </c>
      <c r="L53" s="11">
        <v>-0.11987860394537178</v>
      </c>
      <c r="M53" s="11">
        <f t="shared" si="11"/>
        <v>0.88012139605462825</v>
      </c>
      <c r="N53" s="11">
        <f t="shared" si="12"/>
        <v>-0.11610748049026859</v>
      </c>
      <c r="O53" s="11">
        <f t="shared" si="13"/>
        <v>1.6227324628079843E-2</v>
      </c>
      <c r="P53" s="12">
        <f t="shared" si="14"/>
        <v>1.5910020896158353E-2</v>
      </c>
    </row>
    <row r="54" spans="1:16" x14ac:dyDescent="0.25">
      <c r="A54" s="2">
        <v>42328</v>
      </c>
      <c r="B54">
        <v>5.08</v>
      </c>
      <c r="C54">
        <f t="shared" si="4"/>
        <v>-5.925925925925931E-2</v>
      </c>
      <c r="E54">
        <f t="shared" si="5"/>
        <v>-5.5488135804156118E-2</v>
      </c>
      <c r="F54">
        <f t="shared" si="6"/>
        <v>3.0789332150204722E-3</v>
      </c>
      <c r="J54" s="10">
        <v>42494</v>
      </c>
      <c r="K54" s="11">
        <v>5.65</v>
      </c>
      <c r="L54" s="11">
        <v>-2.5862068965517151E-2</v>
      </c>
      <c r="M54" s="11">
        <f t="shared" si="11"/>
        <v>0.97413793103448287</v>
      </c>
      <c r="N54" s="11">
        <f t="shared" si="12"/>
        <v>-2.2090945510413958E-2</v>
      </c>
      <c r="O54" s="11">
        <f t="shared" si="13"/>
        <v>1.1135556776767667E-3</v>
      </c>
      <c r="P54" s="12">
        <f t="shared" si="14"/>
        <v>1.0315913827133327E-3</v>
      </c>
    </row>
    <row r="55" spans="1:16" x14ac:dyDescent="0.25">
      <c r="A55" s="2">
        <v>42331</v>
      </c>
      <c r="B55">
        <v>5.14</v>
      </c>
      <c r="C55">
        <f t="shared" si="4"/>
        <v>1.1811023622047168E-2</v>
      </c>
      <c r="E55">
        <f t="shared" si="5"/>
        <v>1.558214707715036E-2</v>
      </c>
      <c r="F55">
        <f t="shared" si="6"/>
        <v>2.4280330753394551E-4</v>
      </c>
      <c r="J55" s="10">
        <v>42495</v>
      </c>
      <c r="K55" s="11">
        <v>5.71</v>
      </c>
      <c r="L55" s="11">
        <v>1.0619469026548603E-2</v>
      </c>
      <c r="M55" s="11">
        <f t="shared" si="11"/>
        <v>1.0106194690265486</v>
      </c>
      <c r="N55" s="11">
        <f t="shared" si="12"/>
        <v>1.4390592481651795E-2</v>
      </c>
      <c r="O55" s="11">
        <f t="shared" si="13"/>
        <v>9.6817826502195058E-6</v>
      </c>
      <c r="P55" s="12">
        <f t="shared" si="14"/>
        <v>1.9037005176515782E-5</v>
      </c>
    </row>
    <row r="56" spans="1:16" x14ac:dyDescent="0.25">
      <c r="A56" s="2">
        <v>42332</v>
      </c>
      <c r="B56">
        <v>5.49</v>
      </c>
      <c r="C56">
        <f t="shared" si="4"/>
        <v>6.8093385214007887E-2</v>
      </c>
      <c r="E56">
        <f t="shared" si="5"/>
        <v>7.186450866911108E-2</v>
      </c>
      <c r="F56">
        <f t="shared" si="6"/>
        <v>5.1645076062527412E-3</v>
      </c>
      <c r="J56" s="10">
        <v>42496</v>
      </c>
      <c r="K56" s="11">
        <v>4.59</v>
      </c>
      <c r="L56" s="11">
        <v>-0.19614711033274959</v>
      </c>
      <c r="M56" s="11">
        <f t="shared" si="11"/>
        <v>0.80385288966725044</v>
      </c>
      <c r="N56" s="11">
        <f t="shared" si="12"/>
        <v>-0.1923759868776464</v>
      </c>
      <c r="O56" s="11">
        <f t="shared" si="13"/>
        <v>4.1475368414524524E-2</v>
      </c>
      <c r="P56" s="12">
        <f t="shared" si="14"/>
        <v>4.0967151591042243E-2</v>
      </c>
    </row>
    <row r="57" spans="1:16" x14ac:dyDescent="0.25">
      <c r="A57" s="2">
        <v>42333</v>
      </c>
      <c r="B57">
        <v>5.41</v>
      </c>
      <c r="C57">
        <f t="shared" si="4"/>
        <v>-1.4571948998178519E-2</v>
      </c>
      <c r="E57">
        <f t="shared" si="5"/>
        <v>-1.0800825543075324E-2</v>
      </c>
      <c r="F57">
        <f t="shared" si="6"/>
        <v>1.1665783241194838E-4</v>
      </c>
      <c r="J57" s="10">
        <v>42499</v>
      </c>
      <c r="K57" s="11">
        <v>4.0999999999999996</v>
      </c>
      <c r="L57" s="11">
        <v>-0.10675381263616562</v>
      </c>
      <c r="M57" s="11">
        <f t="shared" si="11"/>
        <v>0.89324618736383443</v>
      </c>
      <c r="N57" s="11">
        <f t="shared" si="12"/>
        <v>-0.10298268918106243</v>
      </c>
      <c r="O57" s="11">
        <f t="shared" si="13"/>
        <v>1.3055741881316517E-2</v>
      </c>
      <c r="P57" s="12">
        <f t="shared" si="14"/>
        <v>1.2771291742622671E-2</v>
      </c>
    </row>
    <row r="58" spans="1:16" x14ac:dyDescent="0.25">
      <c r="A58" s="2">
        <v>42335</v>
      </c>
      <c r="B58">
        <v>5.26</v>
      </c>
      <c r="C58">
        <f t="shared" si="4"/>
        <v>-2.7726432532347571E-2</v>
      </c>
      <c r="E58">
        <f t="shared" si="5"/>
        <v>-2.3955309077244379E-2</v>
      </c>
      <c r="F58">
        <f t="shared" si="6"/>
        <v>5.7385683298630697E-4</v>
      </c>
      <c r="J58" s="10">
        <v>42500</v>
      </c>
      <c r="K58" s="11">
        <v>4.3</v>
      </c>
      <c r="L58" s="11">
        <v>4.8780487804878099E-2</v>
      </c>
      <c r="M58" s="11">
        <f t="shared" si="11"/>
        <v>1.0487804878048781</v>
      </c>
      <c r="N58" s="11">
        <f t="shared" si="12"/>
        <v>5.2551611259981292E-2</v>
      </c>
      <c r="O58" s="11">
        <f t="shared" si="13"/>
        <v>1.7034254541554322E-3</v>
      </c>
      <c r="P58" s="12">
        <f t="shared" si="14"/>
        <v>1.8083042212897293E-3</v>
      </c>
    </row>
    <row r="59" spans="1:16" x14ac:dyDescent="0.25">
      <c r="A59" s="2">
        <v>42338</v>
      </c>
      <c r="B59">
        <v>5.27</v>
      </c>
      <c r="C59">
        <f t="shared" si="4"/>
        <v>1.901140684410606E-3</v>
      </c>
      <c r="E59">
        <f t="shared" si="5"/>
        <v>5.6722641395137996E-3</v>
      </c>
      <c r="F59">
        <f t="shared" si="6"/>
        <v>3.2174580468414228E-5</v>
      </c>
      <c r="J59" s="10">
        <v>42501</v>
      </c>
      <c r="K59" s="11">
        <v>4.3600000000000003</v>
      </c>
      <c r="L59" s="11">
        <v>1.3953488372093139E-2</v>
      </c>
      <c r="M59" s="11">
        <f t="shared" si="11"/>
        <v>1.0139534883720931</v>
      </c>
      <c r="N59" s="11">
        <f t="shared" si="12"/>
        <v>1.7724611827196333E-2</v>
      </c>
      <c r="O59" s="11">
        <f t="shared" si="13"/>
        <v>4.1545445489750052E-5</v>
      </c>
      <c r="P59" s="12">
        <f t="shared" si="14"/>
        <v>5.9246287600471983E-5</v>
      </c>
    </row>
    <row r="60" spans="1:16" x14ac:dyDescent="0.25">
      <c r="A60" s="2">
        <v>42339</v>
      </c>
      <c r="B60">
        <v>5.51</v>
      </c>
      <c r="C60">
        <f t="shared" si="4"/>
        <v>4.554079696394691E-2</v>
      </c>
      <c r="E60">
        <f t="shared" si="5"/>
        <v>4.9311920419050102E-2</v>
      </c>
      <c r="F60">
        <f t="shared" si="6"/>
        <v>2.4316654954147305E-3</v>
      </c>
      <c r="J60" s="10">
        <v>42502</v>
      </c>
      <c r="K60" s="11">
        <v>4.17</v>
      </c>
      <c r="L60" s="11">
        <v>-4.3577981651376232E-2</v>
      </c>
      <c r="M60" s="11">
        <f t="shared" si="11"/>
        <v>0.95642201834862373</v>
      </c>
      <c r="N60" s="11">
        <f t="shared" si="12"/>
        <v>-3.980685819627304E-2</v>
      </c>
      <c r="O60" s="11">
        <f t="shared" si="13"/>
        <v>2.6097686037004717E-3</v>
      </c>
      <c r="P60" s="12">
        <f t="shared" si="14"/>
        <v>2.4834583549366612E-3</v>
      </c>
    </row>
    <row r="61" spans="1:16" x14ac:dyDescent="0.25">
      <c r="A61" s="2">
        <v>42340</v>
      </c>
      <c r="B61">
        <v>5.52</v>
      </c>
      <c r="C61">
        <f t="shared" si="4"/>
        <v>1.8148820326678379E-3</v>
      </c>
      <c r="E61">
        <f t="shared" si="5"/>
        <v>5.5860054877710317E-3</v>
      </c>
      <c r="F61">
        <f t="shared" si="6"/>
        <v>3.1203457309408081E-5</v>
      </c>
      <c r="J61" s="10">
        <v>42503</v>
      </c>
      <c r="K61" s="11">
        <v>4.0599999999999996</v>
      </c>
      <c r="L61" s="11">
        <v>-2.6378896882494084E-2</v>
      </c>
      <c r="M61" s="11">
        <f t="shared" si="11"/>
        <v>0.97362110311750594</v>
      </c>
      <c r="N61" s="11">
        <f t="shared" si="12"/>
        <v>-2.2607773427390891E-2</v>
      </c>
      <c r="O61" s="11">
        <f t="shared" si="13"/>
        <v>1.1483158650204698E-3</v>
      </c>
      <c r="P61" s="12">
        <f t="shared" si="14"/>
        <v>1.0650578615512757E-3</v>
      </c>
    </row>
    <row r="62" spans="1:16" x14ac:dyDescent="0.25">
      <c r="A62" s="2">
        <v>42341</v>
      </c>
      <c r="B62">
        <v>4.87</v>
      </c>
      <c r="C62">
        <f t="shared" si="4"/>
        <v>-0.11775362318840571</v>
      </c>
      <c r="E62">
        <f t="shared" si="5"/>
        <v>-0.11398249973330252</v>
      </c>
      <c r="F62">
        <f t="shared" si="6"/>
        <v>1.2992010245452308E-2</v>
      </c>
      <c r="J62" s="10">
        <v>42506</v>
      </c>
      <c r="K62" s="11">
        <v>3.9</v>
      </c>
      <c r="L62" s="11">
        <v>-3.9408866995073823E-2</v>
      </c>
      <c r="M62" s="11">
        <f t="shared" si="11"/>
        <v>0.96059113300492616</v>
      </c>
      <c r="N62" s="11">
        <f t="shared" si="12"/>
        <v>-3.563774353997063E-2</v>
      </c>
      <c r="O62" s="11">
        <f t="shared" si="13"/>
        <v>2.2011842188116963E-3</v>
      </c>
      <c r="P62" s="12">
        <f t="shared" si="14"/>
        <v>2.0853099757572862E-3</v>
      </c>
    </row>
    <row r="63" spans="1:16" x14ac:dyDescent="0.25">
      <c r="A63" s="2">
        <v>42342</v>
      </c>
      <c r="B63">
        <v>4.55</v>
      </c>
      <c r="C63">
        <f t="shared" si="4"/>
        <v>-6.5708418891170489E-2</v>
      </c>
      <c r="E63">
        <f t="shared" si="5"/>
        <v>-6.1937295436067297E-2</v>
      </c>
      <c r="F63">
        <f t="shared" si="6"/>
        <v>3.8362285659346829E-3</v>
      </c>
      <c r="J63" s="10">
        <v>42507</v>
      </c>
      <c r="K63" s="11">
        <v>3.93</v>
      </c>
      <c r="L63" s="11">
        <v>7.6923076923077561E-3</v>
      </c>
      <c r="M63" s="11">
        <f t="shared" si="11"/>
        <v>1.0076923076923077</v>
      </c>
      <c r="N63" s="11">
        <f t="shared" si="12"/>
        <v>1.1463431147410949E-2</v>
      </c>
      <c r="O63" s="11">
        <f t="shared" si="13"/>
        <v>3.4001505895173747E-8</v>
      </c>
      <c r="P63" s="12">
        <f t="shared" si="14"/>
        <v>2.0620395062648256E-6</v>
      </c>
    </row>
    <row r="64" spans="1:16" x14ac:dyDescent="0.25">
      <c r="A64" s="2">
        <v>42345</v>
      </c>
      <c r="B64">
        <v>4.2699999999999996</v>
      </c>
      <c r="C64">
        <f t="shared" si="4"/>
        <v>-6.1538461538461597E-2</v>
      </c>
      <c r="E64">
        <f t="shared" si="5"/>
        <v>-5.7767338083358405E-2</v>
      </c>
      <c r="F64">
        <f t="shared" si="6"/>
        <v>3.3370653492370305E-3</v>
      </c>
      <c r="J64" s="10">
        <v>42508</v>
      </c>
      <c r="K64" s="11">
        <v>3.85</v>
      </c>
      <c r="L64" s="11">
        <v>-2.0356234096692131E-2</v>
      </c>
      <c r="M64" s="11">
        <f t="shared" si="11"/>
        <v>0.97964376590330782</v>
      </c>
      <c r="N64" s="11">
        <f t="shared" si="12"/>
        <v>-1.6585110641588938E-2</v>
      </c>
      <c r="O64" s="11">
        <f t="shared" si="13"/>
        <v>7.7641067780966294E-4</v>
      </c>
      <c r="P64" s="12">
        <f t="shared" si="14"/>
        <v>7.0822842744392616E-4</v>
      </c>
    </row>
    <row r="65" spans="1:16" x14ac:dyDescent="0.25">
      <c r="A65" s="2">
        <v>42346</v>
      </c>
      <c r="B65">
        <v>4.4000000000000004</v>
      </c>
      <c r="C65">
        <f t="shared" si="4"/>
        <v>3.0444964871194566E-2</v>
      </c>
      <c r="E65">
        <f t="shared" si="5"/>
        <v>3.4216088326297758E-2</v>
      </c>
      <c r="F65">
        <f t="shared" si="6"/>
        <v>1.1707407003530097E-3</v>
      </c>
      <c r="J65" s="10">
        <v>42509</v>
      </c>
      <c r="K65" s="11">
        <v>3.86</v>
      </c>
      <c r="L65" s="11">
        <v>2.5974025974025419E-3</v>
      </c>
      <c r="M65" s="11">
        <f t="shared" si="11"/>
        <v>1.0025974025974025</v>
      </c>
      <c r="N65" s="11">
        <f t="shared" si="12"/>
        <v>6.3685260525057352E-3</v>
      </c>
      <c r="O65" s="11">
        <f t="shared" si="13"/>
        <v>2.4113109661927225E-5</v>
      </c>
      <c r="P65" s="12">
        <f t="shared" si="14"/>
        <v>1.3387730440032287E-5</v>
      </c>
    </row>
    <row r="66" spans="1:16" x14ac:dyDescent="0.25">
      <c r="A66" s="2">
        <v>42347</v>
      </c>
      <c r="B66">
        <v>4.47</v>
      </c>
      <c r="C66">
        <f t="shared" si="4"/>
        <v>1.5909090909090772E-2</v>
      </c>
      <c r="E66">
        <f t="shared" si="5"/>
        <v>1.9680214364193965E-2</v>
      </c>
      <c r="F66">
        <f t="shared" si="6"/>
        <v>3.8731083742062647E-4</v>
      </c>
      <c r="J66" s="10">
        <v>42510</v>
      </c>
      <c r="K66" s="11">
        <v>3.7199999999999998</v>
      </c>
      <c r="L66" s="11">
        <v>-3.6269430051813503E-2</v>
      </c>
      <c r="M66" s="11">
        <f t="shared" si="11"/>
        <v>0.96373056994818651</v>
      </c>
      <c r="N66" s="11">
        <f t="shared" si="12"/>
        <v>-3.2498306596710311E-2</v>
      </c>
      <c r="O66" s="11">
        <f t="shared" si="13"/>
        <v>1.9164557401411956E-3</v>
      </c>
      <c r="P66" s="12">
        <f t="shared" si="14"/>
        <v>1.8084400437004262E-3</v>
      </c>
    </row>
    <row r="67" spans="1:16" x14ac:dyDescent="0.25">
      <c r="A67" s="2">
        <v>42348</v>
      </c>
      <c r="B67">
        <v>4.5600000000000005</v>
      </c>
      <c r="C67">
        <f t="shared" si="4"/>
        <v>2.0134228187919632E-2</v>
      </c>
      <c r="E67">
        <f t="shared" si="5"/>
        <v>2.3905351643022824E-2</v>
      </c>
      <c r="F67">
        <f t="shared" si="6"/>
        <v>5.71465837176574E-4</v>
      </c>
      <c r="J67" s="10">
        <v>42513</v>
      </c>
      <c r="K67" s="11">
        <v>3.67</v>
      </c>
      <c r="L67" s="11">
        <v>-1.3440860215053717E-2</v>
      </c>
      <c r="M67" s="11">
        <f t="shared" si="11"/>
        <v>0.98655913978494625</v>
      </c>
      <c r="N67" s="11">
        <f t="shared" si="12"/>
        <v>-9.6697367599505243E-3</v>
      </c>
      <c r="O67" s="11">
        <f t="shared" si="13"/>
        <v>4.3885108747503289E-4</v>
      </c>
      <c r="P67" s="12">
        <f t="shared" si="14"/>
        <v>3.8797919848357955E-4</v>
      </c>
    </row>
    <row r="68" spans="1:16" x14ac:dyDescent="0.25">
      <c r="A68" s="2">
        <v>42349</v>
      </c>
      <c r="B68">
        <v>4.16</v>
      </c>
      <c r="C68">
        <f t="shared" ref="C68:C131" si="15">(B68-B67)/B67</f>
        <v>-8.77192982456141E-2</v>
      </c>
      <c r="E68">
        <f t="shared" ref="E68:E131" si="16">C68-$D$3</f>
        <v>-8.3948174790510907E-2</v>
      </c>
      <c r="F68">
        <f t="shared" ref="F68:F131" si="17">E68^2</f>
        <v>7.047296050658171E-3</v>
      </c>
      <c r="J68" s="10">
        <v>42514</v>
      </c>
      <c r="K68" s="11">
        <v>4.05</v>
      </c>
      <c r="L68" s="11">
        <v>0.10354223433242504</v>
      </c>
      <c r="M68" s="11">
        <f t="shared" si="11"/>
        <v>1.103542234332425</v>
      </c>
      <c r="N68" s="11">
        <f t="shared" si="12"/>
        <v>0.10731335778752824</v>
      </c>
      <c r="O68" s="11">
        <f t="shared" si="13"/>
        <v>9.2225909276018089E-3</v>
      </c>
      <c r="P68" s="12">
        <f t="shared" si="14"/>
        <v>9.464547694870807E-3</v>
      </c>
    </row>
    <row r="69" spans="1:16" x14ac:dyDescent="0.25">
      <c r="A69" s="2">
        <v>42352</v>
      </c>
      <c r="B69">
        <v>4</v>
      </c>
      <c r="C69">
        <f t="shared" si="15"/>
        <v>-3.8461538461538491E-2</v>
      </c>
      <c r="E69">
        <f t="shared" si="16"/>
        <v>-3.4690415006435299E-2</v>
      </c>
      <c r="F69">
        <f t="shared" si="17"/>
        <v>1.2034248933187114E-3</v>
      </c>
      <c r="J69" s="10">
        <v>42515</v>
      </c>
      <c r="K69" s="11">
        <v>4.3499999999999996</v>
      </c>
      <c r="L69" s="11">
        <v>7.4074074074074028E-2</v>
      </c>
      <c r="M69" s="11">
        <f t="shared" si="11"/>
        <v>1.074074074074074</v>
      </c>
      <c r="N69" s="11">
        <f t="shared" si="12"/>
        <v>7.7845197529177221E-2</v>
      </c>
      <c r="O69" s="11">
        <f t="shared" si="13"/>
        <v>4.4310538374465079E-3</v>
      </c>
      <c r="P69" s="12">
        <f t="shared" si="14"/>
        <v>4.5992467689723992E-3</v>
      </c>
    </row>
    <row r="70" spans="1:16" x14ac:dyDescent="0.25">
      <c r="A70" s="2">
        <v>42353</v>
      </c>
      <c r="B70">
        <v>3.76</v>
      </c>
      <c r="C70">
        <f t="shared" si="15"/>
        <v>-6.0000000000000053E-2</v>
      </c>
      <c r="E70">
        <f t="shared" si="16"/>
        <v>-5.6228876544896861E-2</v>
      </c>
      <c r="F70">
        <f t="shared" si="17"/>
        <v>3.1616865575012526E-3</v>
      </c>
      <c r="J70" s="10">
        <v>42516</v>
      </c>
      <c r="K70" s="11">
        <v>4.2300000000000004</v>
      </c>
      <c r="L70" s="11">
        <v>-2.7586206896551547E-2</v>
      </c>
      <c r="M70" s="11">
        <f t="shared" si="11"/>
        <v>0.97241379310344844</v>
      </c>
      <c r="N70" s="11">
        <f t="shared" si="12"/>
        <v>-2.3815083441448354E-2</v>
      </c>
      <c r="O70" s="11">
        <f t="shared" si="13"/>
        <v>1.2315972316450702E-3</v>
      </c>
      <c r="P70" s="12">
        <f t="shared" si="14"/>
        <v>1.1453171251064216E-3</v>
      </c>
    </row>
    <row r="71" spans="1:16" x14ac:dyDescent="0.25">
      <c r="A71" s="2">
        <v>42354</v>
      </c>
      <c r="B71">
        <v>3.9</v>
      </c>
      <c r="C71">
        <f t="shared" si="15"/>
        <v>3.7234042553191522E-2</v>
      </c>
      <c r="E71">
        <f t="shared" si="16"/>
        <v>4.1005166008294715E-2</v>
      </c>
      <c r="F71">
        <f t="shared" si="17"/>
        <v>1.6814236393678083E-3</v>
      </c>
      <c r="J71" s="10">
        <v>42517</v>
      </c>
      <c r="K71" s="11">
        <v>4.16</v>
      </c>
      <c r="L71" s="11">
        <v>-1.6548463356974061E-2</v>
      </c>
      <c r="M71" s="11">
        <f t="shared" si="11"/>
        <v>0.98345153664302598</v>
      </c>
      <c r="N71" s="11">
        <f t="shared" si="12"/>
        <v>-1.2777339901870868E-2</v>
      </c>
      <c r="O71" s="11">
        <f t="shared" si="13"/>
        <v>5.7870922994600837E-4</v>
      </c>
      <c r="P71" s="12">
        <f t="shared" si="14"/>
        <v>5.2005847978013153E-4</v>
      </c>
    </row>
    <row r="72" spans="1:16" x14ac:dyDescent="0.25">
      <c r="A72" s="2">
        <v>42355</v>
      </c>
      <c r="B72">
        <v>3.7199999999999998</v>
      </c>
      <c r="C72">
        <f t="shared" si="15"/>
        <v>-4.6153846153846198E-2</v>
      </c>
      <c r="E72">
        <f t="shared" si="16"/>
        <v>-4.2382722698743006E-2</v>
      </c>
      <c r="F72">
        <f t="shared" si="17"/>
        <v>1.7962951833585456E-3</v>
      </c>
      <c r="J72" s="10">
        <v>42521</v>
      </c>
      <c r="K72" s="11">
        <v>4.29</v>
      </c>
      <c r="L72" s="11">
        <v>3.1249999999999972E-2</v>
      </c>
      <c r="M72" s="11">
        <f t="shared" si="11"/>
        <v>1.03125</v>
      </c>
      <c r="N72" s="11">
        <f t="shared" si="12"/>
        <v>3.5021123455103165E-2</v>
      </c>
      <c r="O72" s="11">
        <f t="shared" si="13"/>
        <v>5.636867084217969E-4</v>
      </c>
      <c r="P72" s="12">
        <f t="shared" si="14"/>
        <v>6.2468367188736617E-4</v>
      </c>
    </row>
    <row r="73" spans="1:16" x14ac:dyDescent="0.25">
      <c r="A73" s="2">
        <v>42356</v>
      </c>
      <c r="B73">
        <v>4.05</v>
      </c>
      <c r="C73">
        <f t="shared" si="15"/>
        <v>8.8709677419354857E-2</v>
      </c>
      <c r="E73">
        <f t="shared" si="16"/>
        <v>9.248080087445805E-2</v>
      </c>
      <c r="F73">
        <f t="shared" si="17"/>
        <v>8.5526985303811601E-3</v>
      </c>
      <c r="J73" s="10">
        <v>42522</v>
      </c>
      <c r="K73" s="11">
        <v>4.37</v>
      </c>
      <c r="L73" s="11">
        <v>1.8648018648018665E-2</v>
      </c>
      <c r="M73" s="11">
        <f t="shared" si="11"/>
        <v>1.0186480186480187</v>
      </c>
      <c r="N73" s="11">
        <f t="shared" si="12"/>
        <v>2.2419142103121858E-2</v>
      </c>
      <c r="O73" s="11">
        <f t="shared" si="13"/>
        <v>1.2410196009247863E-4</v>
      </c>
      <c r="P73" s="12">
        <f t="shared" si="14"/>
        <v>1.5355401290412235E-4</v>
      </c>
    </row>
    <row r="74" spans="1:16" x14ac:dyDescent="0.25">
      <c r="A74" s="2">
        <v>42359</v>
      </c>
      <c r="B74">
        <v>4.0599999999999996</v>
      </c>
      <c r="C74">
        <f t="shared" si="15"/>
        <v>2.4691358024690833E-3</v>
      </c>
      <c r="E74">
        <f t="shared" si="16"/>
        <v>6.2402592575722766E-3</v>
      </c>
      <c r="F74">
        <f t="shared" si="17"/>
        <v>3.8940835601716499E-5</v>
      </c>
      <c r="J74" s="10">
        <v>42523</v>
      </c>
      <c r="K74" s="11">
        <v>4.25</v>
      </c>
      <c r="L74" s="11">
        <v>-2.7459954233409634E-2</v>
      </c>
      <c r="M74" s="11">
        <f t="shared" si="11"/>
        <v>0.97254004576659037</v>
      </c>
      <c r="N74" s="11">
        <f t="shared" si="12"/>
        <v>-2.3688830778306441E-2</v>
      </c>
      <c r="O74" s="11">
        <f t="shared" si="13"/>
        <v>1.2227517192556566E-3</v>
      </c>
      <c r="P74" s="12">
        <f t="shared" si="14"/>
        <v>1.1367876446859019E-3</v>
      </c>
    </row>
    <row r="75" spans="1:16" x14ac:dyDescent="0.25">
      <c r="A75" s="2">
        <v>42360</v>
      </c>
      <c r="B75">
        <v>3.98</v>
      </c>
      <c r="C75">
        <f t="shared" si="15"/>
        <v>-1.9704433497536856E-2</v>
      </c>
      <c r="E75">
        <f t="shared" si="16"/>
        <v>-1.5933310042433663E-2</v>
      </c>
      <c r="F75">
        <f t="shared" si="17"/>
        <v>2.5387036890831742E-4</v>
      </c>
      <c r="J75" s="10">
        <v>42524</v>
      </c>
      <c r="K75" s="11">
        <v>4.09</v>
      </c>
      <c r="L75" s="11">
        <v>-3.7647058823529443E-2</v>
      </c>
      <c r="M75" s="11">
        <f t="shared" ref="M75:M106" si="18">1+L75</f>
        <v>0.96235294117647052</v>
      </c>
      <c r="N75" s="11">
        <f t="shared" ref="N75:N106" si="19">L75-$D$3</f>
        <v>-3.3875935368426251E-2</v>
      </c>
      <c r="O75" s="11">
        <f t="shared" ref="O75:O106" si="20">(N75-$R$14)^2</f>
        <v>2.0389714550766787E-3</v>
      </c>
      <c r="P75" s="12">
        <f t="shared" ref="P75:P106" si="21">(N75-$R$15)^2</f>
        <v>1.9275073186403033E-3</v>
      </c>
    </row>
    <row r="76" spans="1:16" x14ac:dyDescent="0.25">
      <c r="A76" s="2">
        <v>42361</v>
      </c>
      <c r="B76">
        <v>4.4000000000000004</v>
      </c>
      <c r="C76">
        <f t="shared" si="15"/>
        <v>0.10552763819095487</v>
      </c>
      <c r="E76">
        <f t="shared" si="16"/>
        <v>0.10929876164605806</v>
      </c>
      <c r="F76">
        <f t="shared" si="17"/>
        <v>1.1946219297361813E-2</v>
      </c>
      <c r="J76" s="10">
        <v>42527</v>
      </c>
      <c r="K76" s="11">
        <v>4.57</v>
      </c>
      <c r="L76" s="11">
        <v>0.1173594132029341</v>
      </c>
      <c r="M76" s="11">
        <f t="shared" si="18"/>
        <v>1.1173594132029341</v>
      </c>
      <c r="N76" s="11">
        <f t="shared" si="19"/>
        <v>0.12113053665803729</v>
      </c>
      <c r="O76" s="11">
        <f t="shared" si="20"/>
        <v>1.2067352158401394E-2</v>
      </c>
      <c r="P76" s="12">
        <f t="shared" si="21"/>
        <v>1.2343895683163967E-2</v>
      </c>
    </row>
    <row r="77" spans="1:16" x14ac:dyDescent="0.25">
      <c r="A77" s="2">
        <v>42362</v>
      </c>
      <c r="B77">
        <v>4.45</v>
      </c>
      <c r="C77">
        <f t="shared" si="15"/>
        <v>1.1363636363636322E-2</v>
      </c>
      <c r="E77">
        <f t="shared" si="16"/>
        <v>1.5134759818739515E-2</v>
      </c>
      <c r="F77">
        <f t="shared" si="17"/>
        <v>2.2906095477093216E-4</v>
      </c>
      <c r="J77" s="10">
        <v>42528</v>
      </c>
      <c r="K77" s="11">
        <v>4.67</v>
      </c>
      <c r="L77" s="11">
        <v>2.1881838074398169E-2</v>
      </c>
      <c r="M77" s="11">
        <f t="shared" si="18"/>
        <v>1.0218818380743981</v>
      </c>
      <c r="N77" s="11">
        <f t="shared" si="19"/>
        <v>2.5652961529501361E-2</v>
      </c>
      <c r="O77" s="11">
        <f t="shared" si="20"/>
        <v>2.0660973010026457E-4</v>
      </c>
      <c r="P77" s="12">
        <f t="shared" si="21"/>
        <v>2.4415658499317243E-4</v>
      </c>
    </row>
    <row r="78" spans="1:16" x14ac:dyDescent="0.25">
      <c r="A78" s="2">
        <v>42366</v>
      </c>
      <c r="B78">
        <v>4.07</v>
      </c>
      <c r="C78">
        <f t="shared" si="15"/>
        <v>-8.5393258426966268E-2</v>
      </c>
      <c r="E78">
        <f t="shared" si="16"/>
        <v>-8.1622134971863075E-2</v>
      </c>
      <c r="F78">
        <f t="shared" si="17"/>
        <v>6.662172917365033E-3</v>
      </c>
      <c r="J78" s="10">
        <v>42529</v>
      </c>
      <c r="K78" s="11">
        <v>4.97</v>
      </c>
      <c r="L78" s="11">
        <v>6.4239828693790108E-2</v>
      </c>
      <c r="M78" s="11">
        <f t="shared" si="18"/>
        <v>1.0642398286937902</v>
      </c>
      <c r="N78" s="11">
        <f t="shared" si="19"/>
        <v>6.80109521488933E-2</v>
      </c>
      <c r="O78" s="11">
        <f t="shared" si="20"/>
        <v>3.2185102900826545E-3</v>
      </c>
      <c r="P78" s="12">
        <f t="shared" si="21"/>
        <v>3.3620864265820186E-3</v>
      </c>
    </row>
    <row r="79" spans="1:16" x14ac:dyDescent="0.25">
      <c r="A79" s="2">
        <v>42367</v>
      </c>
      <c r="B79">
        <v>4.58</v>
      </c>
      <c r="C79">
        <f t="shared" si="15"/>
        <v>0.12530712530712523</v>
      </c>
      <c r="E79">
        <f t="shared" si="16"/>
        <v>0.12907824876222843</v>
      </c>
      <c r="F79">
        <f t="shared" si="17"/>
        <v>1.6661194303523724E-2</v>
      </c>
      <c r="J79" s="10">
        <v>42530</v>
      </c>
      <c r="K79" s="11">
        <v>4.88</v>
      </c>
      <c r="L79" s="11">
        <v>-1.8108651911468786E-2</v>
      </c>
      <c r="M79" s="11">
        <f t="shared" si="18"/>
        <v>0.98189134808853118</v>
      </c>
      <c r="N79" s="11">
        <f t="shared" si="19"/>
        <v>-1.4337528456365593E-2</v>
      </c>
      <c r="O79" s="11">
        <f t="shared" si="20"/>
        <v>6.5620838350671546E-4</v>
      </c>
      <c r="P79" s="12">
        <f t="shared" si="21"/>
        <v>5.936522150434948E-4</v>
      </c>
    </row>
    <row r="80" spans="1:16" x14ac:dyDescent="0.25">
      <c r="A80" s="2">
        <v>42368</v>
      </c>
      <c r="B80">
        <v>4.4000000000000004</v>
      </c>
      <c r="C80">
        <f t="shared" si="15"/>
        <v>-3.9301310043668061E-2</v>
      </c>
      <c r="E80">
        <f t="shared" si="16"/>
        <v>-3.5530186588564869E-2</v>
      </c>
      <c r="F80">
        <f t="shared" si="17"/>
        <v>1.2623941590182348E-3</v>
      </c>
      <c r="J80" s="10">
        <v>42531</v>
      </c>
      <c r="K80" s="11">
        <v>4.42</v>
      </c>
      <c r="L80" s="11">
        <v>-9.4262295081967207E-2</v>
      </c>
      <c r="M80" s="11">
        <f t="shared" si="18"/>
        <v>0.90573770491803285</v>
      </c>
      <c r="N80" s="11">
        <f t="shared" si="19"/>
        <v>-9.0491171626864014E-2</v>
      </c>
      <c r="O80" s="11">
        <f t="shared" si="20"/>
        <v>1.035717519600989E-2</v>
      </c>
      <c r="P80" s="12">
        <f t="shared" si="21"/>
        <v>1.0103993458226443E-2</v>
      </c>
    </row>
    <row r="81" spans="1:16" x14ac:dyDescent="0.25">
      <c r="A81" s="2">
        <v>42369</v>
      </c>
      <c r="B81">
        <v>4.5</v>
      </c>
      <c r="C81">
        <f t="shared" si="15"/>
        <v>2.2727272727272645E-2</v>
      </c>
      <c r="E81">
        <f t="shared" si="16"/>
        <v>2.6498396182375837E-2</v>
      </c>
      <c r="F81">
        <f t="shared" si="17"/>
        <v>7.0216500023815036E-4</v>
      </c>
      <c r="J81" s="10">
        <v>42534</v>
      </c>
      <c r="K81" s="11">
        <v>4.33</v>
      </c>
      <c r="L81" s="11">
        <v>-2.0361990950226214E-2</v>
      </c>
      <c r="M81" s="11">
        <f t="shared" si="18"/>
        <v>0.97963800904977383</v>
      </c>
      <c r="N81" s="11">
        <f t="shared" si="19"/>
        <v>-1.6590867495123021E-2</v>
      </c>
      <c r="O81" s="11">
        <f t="shared" si="20"/>
        <v>7.7673153057517474E-4</v>
      </c>
      <c r="P81" s="12">
        <f t="shared" si="21"/>
        <v>7.0853486982226904E-4</v>
      </c>
    </row>
    <row r="82" spans="1:16" x14ac:dyDescent="0.25">
      <c r="A82" s="2">
        <v>42373</v>
      </c>
      <c r="B82">
        <v>4.95</v>
      </c>
      <c r="C82">
        <f t="shared" si="15"/>
        <v>0.10000000000000003</v>
      </c>
      <c r="E82">
        <f t="shared" si="16"/>
        <v>0.10377112345510323</v>
      </c>
      <c r="F82">
        <f t="shared" si="17"/>
        <v>1.0768446063134275E-2</v>
      </c>
      <c r="J82" s="10">
        <v>42535</v>
      </c>
      <c r="K82" s="11">
        <v>4.28</v>
      </c>
      <c r="L82" s="11">
        <v>-1.1547344110854462E-2</v>
      </c>
      <c r="M82" s="11">
        <f t="shared" si="18"/>
        <v>0.98845265588914555</v>
      </c>
      <c r="N82" s="11">
        <f t="shared" si="19"/>
        <v>-7.7762206557512687E-3</v>
      </c>
      <c r="O82" s="11">
        <f t="shared" si="20"/>
        <v>3.6310281288126964E-4</v>
      </c>
      <c r="P82" s="12">
        <f t="shared" si="21"/>
        <v>3.1697071794762471E-4</v>
      </c>
    </row>
    <row r="83" spans="1:16" x14ac:dyDescent="0.25">
      <c r="A83" s="2">
        <v>42374</v>
      </c>
      <c r="B83">
        <v>5.01</v>
      </c>
      <c r="C83">
        <f t="shared" si="15"/>
        <v>1.2121212121212041E-2</v>
      </c>
      <c r="E83">
        <f t="shared" si="16"/>
        <v>1.5892335576315236E-2</v>
      </c>
      <c r="F83">
        <f t="shared" si="17"/>
        <v>2.5256633007021489E-4</v>
      </c>
      <c r="J83" s="10">
        <v>42536</v>
      </c>
      <c r="K83" s="11">
        <v>4.28</v>
      </c>
      <c r="L83" s="11">
        <v>0</v>
      </c>
      <c r="M83" s="11">
        <f t="shared" si="18"/>
        <v>1</v>
      </c>
      <c r="N83" s="11">
        <f t="shared" si="19"/>
        <v>3.7711234551031933E-3</v>
      </c>
      <c r="O83" s="11">
        <f t="shared" si="20"/>
        <v>5.6368753407766654E-5</v>
      </c>
      <c r="P83" s="12">
        <f t="shared" si="21"/>
        <v>3.9141632072560649E-5</v>
      </c>
    </row>
    <row r="84" spans="1:16" x14ac:dyDescent="0.25">
      <c r="A84" s="2">
        <v>42375</v>
      </c>
      <c r="B84">
        <v>4.68</v>
      </c>
      <c r="C84">
        <f t="shared" si="15"/>
        <v>-6.5868263473053912E-2</v>
      </c>
      <c r="E84">
        <f t="shared" si="16"/>
        <v>-6.2097140017950719E-2</v>
      </c>
      <c r="F84">
        <f t="shared" si="17"/>
        <v>3.8560547984089768E-3</v>
      </c>
      <c r="J84" s="10">
        <v>42537</v>
      </c>
      <c r="K84" s="11">
        <v>4.24</v>
      </c>
      <c r="L84" s="11">
        <v>-9.3457943925233725E-3</v>
      </c>
      <c r="M84" s="11">
        <f t="shared" si="18"/>
        <v>0.99065420560747663</v>
      </c>
      <c r="N84" s="11">
        <f t="shared" si="19"/>
        <v>-5.5746709374201791E-3</v>
      </c>
      <c r="O84" s="11">
        <f t="shared" si="20"/>
        <v>2.8404744342715339E-4</v>
      </c>
      <c r="P84" s="12">
        <f t="shared" si="21"/>
        <v>2.4342620327302383E-4</v>
      </c>
    </row>
    <row r="85" spans="1:16" x14ac:dyDescent="0.25">
      <c r="A85" s="2">
        <v>42376</v>
      </c>
      <c r="B85">
        <v>4.41</v>
      </c>
      <c r="C85">
        <f t="shared" si="15"/>
        <v>-5.7692307692307605E-2</v>
      </c>
      <c r="E85">
        <f t="shared" si="16"/>
        <v>-5.3921184237204413E-2</v>
      </c>
      <c r="F85">
        <f t="shared" si="17"/>
        <v>2.9074941095425418E-3</v>
      </c>
      <c r="J85" s="10">
        <v>42538</v>
      </c>
      <c r="K85" s="11">
        <v>4.51</v>
      </c>
      <c r="L85" s="11">
        <v>6.3679245283018771E-2</v>
      </c>
      <c r="M85" s="11">
        <f t="shared" si="18"/>
        <v>1.0636792452830188</v>
      </c>
      <c r="N85" s="11">
        <f t="shared" si="19"/>
        <v>6.7450368738121963E-2</v>
      </c>
      <c r="O85" s="11">
        <f t="shared" si="20"/>
        <v>3.1552186019304742E-3</v>
      </c>
      <c r="P85" s="12">
        <f t="shared" si="21"/>
        <v>3.2973915024534519E-3</v>
      </c>
    </row>
    <row r="86" spans="1:16" x14ac:dyDescent="0.25">
      <c r="A86" s="2">
        <v>42377</v>
      </c>
      <c r="B86">
        <v>4.4400000000000004</v>
      </c>
      <c r="C86">
        <f t="shared" si="15"/>
        <v>6.8027210884354303E-3</v>
      </c>
      <c r="E86">
        <f t="shared" si="16"/>
        <v>1.0573844543538623E-2</v>
      </c>
      <c r="F86">
        <f t="shared" si="17"/>
        <v>1.1180618843092151E-4</v>
      </c>
      <c r="J86" s="10">
        <v>42541</v>
      </c>
      <c r="K86" s="11">
        <v>4.66</v>
      </c>
      <c r="L86" s="11">
        <v>3.3259423503326023E-2</v>
      </c>
      <c r="M86" s="11">
        <f t="shared" si="18"/>
        <v>1.0332594235033261</v>
      </c>
      <c r="N86" s="11">
        <f t="shared" si="19"/>
        <v>3.7030546958429215E-2</v>
      </c>
      <c r="O86" s="11">
        <f t="shared" si="20"/>
        <v>6.6314030763531913E-4</v>
      </c>
      <c r="P86" s="12">
        <f t="shared" si="21"/>
        <v>7.2916720116568358E-4</v>
      </c>
    </row>
    <row r="87" spans="1:16" x14ac:dyDescent="0.25">
      <c r="A87" s="2">
        <v>42380</v>
      </c>
      <c r="B87">
        <v>4.17</v>
      </c>
      <c r="C87">
        <f t="shared" si="15"/>
        <v>-6.0810810810810911E-2</v>
      </c>
      <c r="E87">
        <f t="shared" si="16"/>
        <v>-5.7039687355707719E-2</v>
      </c>
      <c r="F87">
        <f t="shared" si="17"/>
        <v>3.2535259336368828E-3</v>
      </c>
      <c r="J87" s="10">
        <v>42542</v>
      </c>
      <c r="K87" s="11">
        <v>4.62</v>
      </c>
      <c r="L87" s="11">
        <v>-8.5836909871244704E-3</v>
      </c>
      <c r="M87" s="11">
        <f t="shared" si="18"/>
        <v>0.99141630901287559</v>
      </c>
      <c r="N87" s="11">
        <f t="shared" si="19"/>
        <v>-4.8125675320212771E-3</v>
      </c>
      <c r="O87" s="11">
        <f t="shared" si="20"/>
        <v>2.5893970985991669E-4</v>
      </c>
      <c r="P87" s="12">
        <f t="shared" si="21"/>
        <v>2.2022614463093539E-4</v>
      </c>
    </row>
    <row r="88" spans="1:16" x14ac:dyDescent="0.25">
      <c r="A88" s="2">
        <v>42381</v>
      </c>
      <c r="B88">
        <v>4.05</v>
      </c>
      <c r="C88">
        <f t="shared" si="15"/>
        <v>-2.8776978417266213E-2</v>
      </c>
      <c r="E88">
        <f t="shared" si="16"/>
        <v>-2.500585496216302E-2</v>
      </c>
      <c r="F88">
        <f t="shared" si="17"/>
        <v>6.2529278238873296E-4</v>
      </c>
      <c r="J88" s="10">
        <v>42543</v>
      </c>
      <c r="K88" s="11">
        <v>4.51</v>
      </c>
      <c r="L88" s="11">
        <v>-2.3809523809523878E-2</v>
      </c>
      <c r="M88" s="11">
        <f t="shared" si="18"/>
        <v>0.97619047619047616</v>
      </c>
      <c r="N88" s="11">
        <f t="shared" si="19"/>
        <v>-2.0038400354420685E-2</v>
      </c>
      <c r="O88" s="11">
        <f t="shared" si="20"/>
        <v>9.8078183076669482E-4</v>
      </c>
      <c r="P88" s="12">
        <f t="shared" si="21"/>
        <v>9.0395540672613597E-4</v>
      </c>
    </row>
    <row r="89" spans="1:16" x14ac:dyDescent="0.25">
      <c r="A89" s="2">
        <v>42382</v>
      </c>
      <c r="B89">
        <v>3.64</v>
      </c>
      <c r="C89">
        <f t="shared" si="15"/>
        <v>-0.1012345679012345</v>
      </c>
      <c r="E89">
        <f t="shared" si="16"/>
        <v>-9.7463444446131309E-2</v>
      </c>
      <c r="F89">
        <f t="shared" si="17"/>
        <v>9.4991230033041243E-3</v>
      </c>
      <c r="J89" s="10">
        <v>42544</v>
      </c>
      <c r="K89" s="11">
        <v>4.6399999999999997</v>
      </c>
      <c r="L89" s="11">
        <v>2.8824833702882462E-2</v>
      </c>
      <c r="M89" s="11">
        <f t="shared" si="18"/>
        <v>1.0288248337028825</v>
      </c>
      <c r="N89" s="11">
        <f t="shared" si="19"/>
        <v>3.2595957157985654E-2</v>
      </c>
      <c r="O89" s="11">
        <f t="shared" si="20"/>
        <v>4.5441112020002609E-4</v>
      </c>
      <c r="P89" s="12">
        <f t="shared" si="21"/>
        <v>5.0933747841498092E-4</v>
      </c>
    </row>
    <row r="90" spans="1:16" x14ac:dyDescent="0.25">
      <c r="A90" s="2">
        <v>42383</v>
      </c>
      <c r="B90">
        <v>3.71</v>
      </c>
      <c r="C90">
        <f t="shared" si="15"/>
        <v>1.9230769230769187E-2</v>
      </c>
      <c r="E90">
        <f t="shared" si="16"/>
        <v>2.3001892685872379E-2</v>
      </c>
      <c r="F90">
        <f t="shared" si="17"/>
        <v>5.290870671323893E-4</v>
      </c>
      <c r="J90" s="10">
        <v>42545</v>
      </c>
      <c r="K90" s="11">
        <v>4.37</v>
      </c>
      <c r="L90" s="11">
        <v>-5.8189655172413708E-2</v>
      </c>
      <c r="M90" s="11">
        <f t="shared" si="18"/>
        <v>0.9418103448275863</v>
      </c>
      <c r="N90" s="11">
        <f t="shared" si="19"/>
        <v>-5.4418531717310516E-2</v>
      </c>
      <c r="O90" s="11">
        <f t="shared" si="20"/>
        <v>4.316170426948809E-3</v>
      </c>
      <c r="P90" s="12">
        <f t="shared" si="21"/>
        <v>4.1532846649500908E-3</v>
      </c>
    </row>
    <row r="91" spans="1:16" x14ac:dyDescent="0.25">
      <c r="A91" s="2">
        <v>42384</v>
      </c>
      <c r="B91">
        <v>3.56</v>
      </c>
      <c r="C91">
        <f t="shared" si="15"/>
        <v>-4.0431266846361162E-2</v>
      </c>
      <c r="E91">
        <f t="shared" si="16"/>
        <v>-3.666014339125797E-2</v>
      </c>
      <c r="F91">
        <f t="shared" si="17"/>
        <v>1.3439661134675954E-3</v>
      </c>
      <c r="J91" s="10">
        <v>42548</v>
      </c>
      <c r="K91" s="11">
        <v>4.0599999999999996</v>
      </c>
      <c r="L91" s="11">
        <v>-7.0938215102974947E-2</v>
      </c>
      <c r="M91" s="11">
        <f t="shared" si="18"/>
        <v>0.92906178489702507</v>
      </c>
      <c r="N91" s="11">
        <f t="shared" si="19"/>
        <v>-6.7167091647871754E-2</v>
      </c>
      <c r="O91" s="11">
        <f t="shared" si="20"/>
        <v>6.1537949703833012E-3</v>
      </c>
      <c r="P91" s="12">
        <f t="shared" si="21"/>
        <v>5.9589973865255101E-3</v>
      </c>
    </row>
    <row r="92" spans="1:16" x14ac:dyDescent="0.25">
      <c r="A92" s="2">
        <v>42388</v>
      </c>
      <c r="B92">
        <v>3.08</v>
      </c>
      <c r="C92">
        <f t="shared" si="15"/>
        <v>-0.1348314606741573</v>
      </c>
      <c r="E92">
        <f t="shared" si="16"/>
        <v>-0.13106033721905411</v>
      </c>
      <c r="F92">
        <f t="shared" si="17"/>
        <v>1.7176811991972178E-2</v>
      </c>
      <c r="J92" s="10">
        <v>42549</v>
      </c>
      <c r="K92" s="11">
        <v>4.28</v>
      </c>
      <c r="L92" s="11">
        <v>5.4187192118226764E-2</v>
      </c>
      <c r="M92" s="11">
        <f t="shared" si="18"/>
        <v>1.0541871921182269</v>
      </c>
      <c r="N92" s="11">
        <f t="shared" si="19"/>
        <v>5.7958315573329956E-2</v>
      </c>
      <c r="O92" s="11">
        <f t="shared" si="20"/>
        <v>2.178955125158677E-3</v>
      </c>
      <c r="P92" s="12">
        <f t="shared" si="21"/>
        <v>2.2973677961873776E-3</v>
      </c>
    </row>
    <row r="93" spans="1:16" x14ac:dyDescent="0.25">
      <c r="A93" s="2">
        <v>42389</v>
      </c>
      <c r="B93">
        <v>3.32</v>
      </c>
      <c r="C93">
        <f t="shared" si="15"/>
        <v>7.7922077922077851E-2</v>
      </c>
      <c r="E93">
        <f t="shared" si="16"/>
        <v>8.1693201377181043E-2</v>
      </c>
      <c r="F93">
        <f t="shared" si="17"/>
        <v>6.6737791512526548E-3</v>
      </c>
      <c r="J93" s="10">
        <v>42550</v>
      </c>
      <c r="K93" s="11">
        <v>4.42</v>
      </c>
      <c r="L93" s="11">
        <v>3.2710280373831696E-2</v>
      </c>
      <c r="M93" s="11">
        <f t="shared" si="18"/>
        <v>1.0327102803738317</v>
      </c>
      <c r="N93" s="11">
        <f t="shared" si="19"/>
        <v>3.6481403828934889E-2</v>
      </c>
      <c r="O93" s="11">
        <f t="shared" si="20"/>
        <v>6.351593353702183E-4</v>
      </c>
      <c r="P93" s="12">
        <f t="shared" si="21"/>
        <v>6.9981162990124428E-4</v>
      </c>
    </row>
    <row r="94" spans="1:16" x14ac:dyDescent="0.25">
      <c r="A94" s="2">
        <v>42390</v>
      </c>
      <c r="B94">
        <v>3.55</v>
      </c>
      <c r="C94">
        <f t="shared" si="15"/>
        <v>6.9277108433734941E-2</v>
      </c>
      <c r="E94">
        <f t="shared" si="16"/>
        <v>7.3048231888838133E-2</v>
      </c>
      <c r="F94">
        <f t="shared" si="17"/>
        <v>5.3360441820854681E-3</v>
      </c>
      <c r="J94" s="10">
        <v>42551</v>
      </c>
      <c r="K94" s="11">
        <v>4.28</v>
      </c>
      <c r="L94" s="11">
        <v>-3.1674208144796309E-2</v>
      </c>
      <c r="M94" s="11">
        <f t="shared" si="18"/>
        <v>0.96832579185520373</v>
      </c>
      <c r="N94" s="11">
        <f t="shared" si="19"/>
        <v>-2.7903084689693117E-2</v>
      </c>
      <c r="O94" s="11">
        <f t="shared" si="20"/>
        <v>1.535238595445913E-3</v>
      </c>
      <c r="P94" s="12">
        <f t="shared" si="21"/>
        <v>1.4387255239053966E-3</v>
      </c>
    </row>
    <row r="95" spans="1:16" x14ac:dyDescent="0.25">
      <c r="A95" s="2">
        <v>42391</v>
      </c>
      <c r="B95">
        <v>3.51</v>
      </c>
      <c r="C95">
        <f t="shared" si="15"/>
        <v>-1.1267605633802828E-2</v>
      </c>
      <c r="E95">
        <f t="shared" si="16"/>
        <v>-7.4964821786996346E-3</v>
      </c>
      <c r="F95">
        <f t="shared" si="17"/>
        <v>5.6197245055561222E-5</v>
      </c>
      <c r="J95" s="10">
        <v>42552</v>
      </c>
      <c r="K95" s="11">
        <v>4.59</v>
      </c>
      <c r="L95" s="11">
        <v>7.2429906542055986E-2</v>
      </c>
      <c r="M95" s="11">
        <f t="shared" si="18"/>
        <v>1.0724299065420559</v>
      </c>
      <c r="N95" s="11">
        <f t="shared" si="19"/>
        <v>7.6201029997159178E-2</v>
      </c>
      <c r="O95" s="11">
        <f t="shared" si="20"/>
        <v>4.2148652818602261E-3</v>
      </c>
      <c r="P95" s="12">
        <f t="shared" si="21"/>
        <v>4.3789425813716776E-3</v>
      </c>
    </row>
    <row r="96" spans="1:16" x14ac:dyDescent="0.25">
      <c r="A96" s="2">
        <v>42394</v>
      </c>
      <c r="B96">
        <v>2.95</v>
      </c>
      <c r="C96">
        <f t="shared" si="15"/>
        <v>-0.15954415954415943</v>
      </c>
      <c r="E96">
        <f t="shared" si="16"/>
        <v>-0.15577303608905624</v>
      </c>
      <c r="F96">
        <f t="shared" si="17"/>
        <v>2.4265238772402418E-2</v>
      </c>
      <c r="J96" s="10">
        <v>42556</v>
      </c>
      <c r="K96" s="11">
        <v>4.3</v>
      </c>
      <c r="L96" s="11">
        <v>-6.3180827886710256E-2</v>
      </c>
      <c r="M96" s="11">
        <f t="shared" si="18"/>
        <v>0.93681917211328969</v>
      </c>
      <c r="N96" s="11">
        <f t="shared" si="19"/>
        <v>-5.9409704431607063E-2</v>
      </c>
      <c r="O96" s="11">
        <f t="shared" si="20"/>
        <v>4.9968980485310278E-3</v>
      </c>
      <c r="P96" s="12">
        <f t="shared" si="21"/>
        <v>4.8215185291672373E-3</v>
      </c>
    </row>
    <row r="97" spans="1:16" x14ac:dyDescent="0.25">
      <c r="A97" s="2">
        <v>42395</v>
      </c>
      <c r="B97">
        <v>3.19</v>
      </c>
      <c r="C97">
        <f t="shared" si="15"/>
        <v>8.1355932203389741E-2</v>
      </c>
      <c r="E97">
        <f t="shared" si="16"/>
        <v>8.5127055658492934E-2</v>
      </c>
      <c r="F97">
        <f t="shared" si="17"/>
        <v>7.2466156050841534E-3</v>
      </c>
      <c r="J97" s="10">
        <v>42557</v>
      </c>
      <c r="K97" s="11">
        <v>4.3499999999999996</v>
      </c>
      <c r="L97" s="11">
        <v>1.1627906976744146E-2</v>
      </c>
      <c r="M97" s="11">
        <f t="shared" si="18"/>
        <v>1.0116279069767442</v>
      </c>
      <c r="N97" s="11">
        <f t="shared" si="19"/>
        <v>1.539903043184734E-2</v>
      </c>
      <c r="O97" s="11">
        <f t="shared" si="20"/>
        <v>1.6974352677454685E-5</v>
      </c>
      <c r="P97" s="12">
        <f t="shared" si="21"/>
        <v>2.8853867547188286E-5</v>
      </c>
    </row>
    <row r="98" spans="1:16" x14ac:dyDescent="0.25">
      <c r="A98" s="2">
        <v>42396</v>
      </c>
      <c r="B98">
        <v>3.2800000000000002</v>
      </c>
      <c r="C98">
        <f t="shared" si="15"/>
        <v>2.8213166144200722E-2</v>
      </c>
      <c r="E98">
        <f t="shared" si="16"/>
        <v>3.1984289599303918E-2</v>
      </c>
      <c r="F98">
        <f t="shared" si="17"/>
        <v>1.0229947811721408E-3</v>
      </c>
      <c r="J98" s="10">
        <v>42558</v>
      </c>
      <c r="K98" s="11">
        <v>4.2300000000000004</v>
      </c>
      <c r="L98" s="11">
        <v>-2.7586206896551547E-2</v>
      </c>
      <c r="M98" s="11">
        <f t="shared" si="18"/>
        <v>0.97241379310344844</v>
      </c>
      <c r="N98" s="11">
        <f t="shared" si="19"/>
        <v>-2.3815083441448354E-2</v>
      </c>
      <c r="O98" s="11">
        <f t="shared" si="20"/>
        <v>1.2315972316450702E-3</v>
      </c>
      <c r="P98" s="12">
        <f t="shared" si="21"/>
        <v>1.1453171251064216E-3</v>
      </c>
    </row>
    <row r="99" spans="1:16" x14ac:dyDescent="0.25">
      <c r="A99" s="2">
        <v>42397</v>
      </c>
      <c r="B99">
        <v>3.16</v>
      </c>
      <c r="C99">
        <f t="shared" si="15"/>
        <v>-3.6585365853658569E-2</v>
      </c>
      <c r="E99">
        <f t="shared" si="16"/>
        <v>-3.2814242398555377E-2</v>
      </c>
      <c r="F99">
        <f t="shared" si="17"/>
        <v>1.0767745041911493E-3</v>
      </c>
      <c r="J99" s="10">
        <v>42559</v>
      </c>
      <c r="K99" s="11">
        <v>4.24</v>
      </c>
      <c r="L99" s="11">
        <v>2.3640661938533771E-3</v>
      </c>
      <c r="M99" s="11">
        <f t="shared" si="18"/>
        <v>1.0023640661938533</v>
      </c>
      <c r="N99" s="11">
        <f t="shared" si="19"/>
        <v>6.13518964895657E-3</v>
      </c>
      <c r="O99" s="11">
        <f t="shared" si="20"/>
        <v>2.6459157082241032E-5</v>
      </c>
      <c r="P99" s="12">
        <f t="shared" si="21"/>
        <v>1.5149697008559285E-5</v>
      </c>
    </row>
    <row r="100" spans="1:16" x14ac:dyDescent="0.25">
      <c r="A100" s="2">
        <v>42398</v>
      </c>
      <c r="B100">
        <v>3.39</v>
      </c>
      <c r="C100">
        <f t="shared" si="15"/>
        <v>7.2784810126582264E-2</v>
      </c>
      <c r="E100">
        <f t="shared" si="16"/>
        <v>7.6555933581685456E-2</v>
      </c>
      <c r="F100">
        <f t="shared" si="17"/>
        <v>5.8608109665634353E-3</v>
      </c>
      <c r="J100" s="10">
        <v>42562</v>
      </c>
      <c r="K100" s="11">
        <v>4.18</v>
      </c>
      <c r="L100" s="11">
        <v>-1.4150943396226532E-2</v>
      </c>
      <c r="M100" s="11">
        <f t="shared" si="18"/>
        <v>0.98584905660377342</v>
      </c>
      <c r="N100" s="11">
        <f t="shared" si="19"/>
        <v>-1.0379819941123337E-2</v>
      </c>
      <c r="O100" s="11">
        <f t="shared" si="20"/>
        <v>4.6910604825367829E-4</v>
      </c>
      <c r="P100" s="12">
        <f t="shared" si="21"/>
        <v>4.1645669983887565E-4</v>
      </c>
    </row>
    <row r="101" spans="1:16" x14ac:dyDescent="0.25">
      <c r="A101" s="2">
        <v>42401</v>
      </c>
      <c r="B101">
        <v>3.21</v>
      </c>
      <c r="C101">
        <f t="shared" si="15"/>
        <v>-5.3097345132743411E-2</v>
      </c>
      <c r="E101">
        <f t="shared" si="16"/>
        <v>-4.9326221677640218E-2</v>
      </c>
      <c r="F101">
        <f t="shared" si="17"/>
        <v>2.4330761449917037E-3</v>
      </c>
      <c r="J101" s="10">
        <v>42563</v>
      </c>
      <c r="K101" s="11">
        <v>4.58</v>
      </c>
      <c r="L101" s="11">
        <v>9.5693779904306317E-2</v>
      </c>
      <c r="M101" s="11">
        <f t="shared" si="18"/>
        <v>1.0956937799043063</v>
      </c>
      <c r="N101" s="11">
        <f t="shared" si="19"/>
        <v>9.9464903359409509E-2</v>
      </c>
      <c r="O101" s="11">
        <f t="shared" si="20"/>
        <v>7.7767471710877105E-3</v>
      </c>
      <c r="P101" s="12">
        <f t="shared" si="21"/>
        <v>7.9990579170850229E-3</v>
      </c>
    </row>
    <row r="102" spans="1:16" x14ac:dyDescent="0.25">
      <c r="A102" s="2">
        <v>42402</v>
      </c>
      <c r="B102">
        <v>2.99</v>
      </c>
      <c r="C102">
        <f t="shared" si="15"/>
        <v>-6.8535825545171264E-2</v>
      </c>
      <c r="E102">
        <f t="shared" si="16"/>
        <v>-6.4764702090068071E-2</v>
      </c>
      <c r="F102">
        <f t="shared" si="17"/>
        <v>4.194466636815268E-3</v>
      </c>
      <c r="J102" s="10">
        <v>42564</v>
      </c>
      <c r="K102" s="11">
        <v>4.3499999999999996</v>
      </c>
      <c r="L102" s="11">
        <v>-5.0218340611353801E-2</v>
      </c>
      <c r="M102" s="11">
        <f t="shared" si="18"/>
        <v>0.94978165938864623</v>
      </c>
      <c r="N102" s="11">
        <f t="shared" si="19"/>
        <v>-4.6447217156250609E-2</v>
      </c>
      <c r="O102" s="11">
        <f t="shared" si="20"/>
        <v>3.3323203236497161E-3</v>
      </c>
      <c r="P102" s="12">
        <f t="shared" si="21"/>
        <v>3.1893881228093339E-3</v>
      </c>
    </row>
    <row r="103" spans="1:16" x14ac:dyDescent="0.25">
      <c r="A103" s="2">
        <v>42403</v>
      </c>
      <c r="B103">
        <v>3.36</v>
      </c>
      <c r="C103">
        <f t="shared" si="15"/>
        <v>0.12374581939799319</v>
      </c>
      <c r="E103">
        <f t="shared" si="16"/>
        <v>0.12751694285309639</v>
      </c>
      <c r="F103">
        <f t="shared" si="17"/>
        <v>1.626057071459985E-2</v>
      </c>
      <c r="J103" s="10">
        <v>42565</v>
      </c>
      <c r="K103" s="11">
        <v>4.5</v>
      </c>
      <c r="L103" s="11">
        <v>3.4482758620689738E-2</v>
      </c>
      <c r="M103" s="11">
        <f t="shared" si="18"/>
        <v>1.0344827586206897</v>
      </c>
      <c r="N103" s="11">
        <f t="shared" si="19"/>
        <v>3.825388207579293E-2</v>
      </c>
      <c r="O103" s="11">
        <f t="shared" si="20"/>
        <v>7.2764231137806995E-4</v>
      </c>
      <c r="P103" s="12">
        <f t="shared" si="21"/>
        <v>7.9673142154716801E-4</v>
      </c>
    </row>
    <row r="104" spans="1:16" x14ac:dyDescent="0.25">
      <c r="A104" s="2">
        <v>42404</v>
      </c>
      <c r="B104">
        <v>3.26</v>
      </c>
      <c r="C104">
        <f t="shared" si="15"/>
        <v>-2.9761904761904788E-2</v>
      </c>
      <c r="E104">
        <f t="shared" si="16"/>
        <v>-2.5990781306801596E-2</v>
      </c>
      <c r="F104">
        <f t="shared" si="17"/>
        <v>6.7552071293798728E-4</v>
      </c>
      <c r="J104" s="10">
        <v>42566</v>
      </c>
      <c r="K104" s="11">
        <v>4.42</v>
      </c>
      <c r="L104" s="11">
        <v>-1.7777777777777795E-2</v>
      </c>
      <c r="M104" s="11">
        <f t="shared" si="18"/>
        <v>0.98222222222222222</v>
      </c>
      <c r="N104" s="11">
        <f t="shared" si="19"/>
        <v>-1.4006654322674603E-2</v>
      </c>
      <c r="O104" s="11">
        <f t="shared" si="20"/>
        <v>6.3936614393805672E-4</v>
      </c>
      <c r="P104" s="12">
        <f t="shared" si="21"/>
        <v>5.7763820991618741E-4</v>
      </c>
    </row>
    <row r="105" spans="1:16" x14ac:dyDescent="0.25">
      <c r="A105" s="2">
        <v>42405</v>
      </c>
      <c r="B105">
        <v>3.06</v>
      </c>
      <c r="C105">
        <f t="shared" si="15"/>
        <v>-6.1349693251533666E-2</v>
      </c>
      <c r="E105">
        <f t="shared" si="16"/>
        <v>-5.7578569796430473E-2</v>
      </c>
      <c r="F105">
        <f t="shared" si="17"/>
        <v>3.3152916998024154E-3</v>
      </c>
      <c r="J105" s="10">
        <v>42569</v>
      </c>
      <c r="K105" s="11">
        <v>4.5999999999999996</v>
      </c>
      <c r="L105" s="11">
        <v>4.0723981900452427E-2</v>
      </c>
      <c r="M105" s="11">
        <f t="shared" si="18"/>
        <v>1.0407239819004523</v>
      </c>
      <c r="N105" s="11">
        <f t="shared" si="19"/>
        <v>4.449510535555562E-2</v>
      </c>
      <c r="O105" s="11">
        <f t="shared" si="20"/>
        <v>1.1033072518155159E-3</v>
      </c>
      <c r="P105" s="12">
        <f t="shared" si="21"/>
        <v>1.1880192093157093E-3</v>
      </c>
    </row>
    <row r="106" spans="1:16" x14ac:dyDescent="0.25">
      <c r="A106" s="2">
        <v>42408</v>
      </c>
      <c r="B106">
        <v>2.04</v>
      </c>
      <c r="C106">
        <f t="shared" si="15"/>
        <v>-0.33333333333333331</v>
      </c>
      <c r="E106">
        <f t="shared" si="16"/>
        <v>-0.32956220987823009</v>
      </c>
      <c r="F106">
        <f t="shared" si="17"/>
        <v>0.10861125017982258</v>
      </c>
      <c r="J106" s="10">
        <v>42570</v>
      </c>
      <c r="K106" s="11">
        <v>4.5</v>
      </c>
      <c r="L106" s="11">
        <v>-2.1739130434782532E-2</v>
      </c>
      <c r="M106" s="11">
        <f t="shared" si="18"/>
        <v>0.97826086956521752</v>
      </c>
      <c r="N106" s="11">
        <f t="shared" si="19"/>
        <v>-1.7968006979679339E-2</v>
      </c>
      <c r="O106" s="11">
        <f t="shared" si="20"/>
        <v>8.5538953328457949E-4</v>
      </c>
      <c r="P106" s="12">
        <f t="shared" si="21"/>
        <v>7.8374565730535606E-4</v>
      </c>
    </row>
    <row r="107" spans="1:16" x14ac:dyDescent="0.25">
      <c r="A107" s="2">
        <v>42409</v>
      </c>
      <c r="B107">
        <v>1.95</v>
      </c>
      <c r="C107">
        <f t="shared" si="15"/>
        <v>-4.4117647058823567E-2</v>
      </c>
      <c r="E107">
        <f t="shared" si="16"/>
        <v>-4.0346523603720374E-2</v>
      </c>
      <c r="F107">
        <f t="shared" si="17"/>
        <v>1.6278419669055653E-3</v>
      </c>
      <c r="J107" s="10">
        <v>42571</v>
      </c>
      <c r="K107" s="11">
        <v>4.74</v>
      </c>
      <c r="L107" s="11">
        <v>5.3333333333333378E-2</v>
      </c>
      <c r="M107" s="11">
        <f t="shared" ref="M107:M138" si="22">1+L107</f>
        <v>1.0533333333333335</v>
      </c>
      <c r="N107" s="11">
        <f t="shared" ref="N107:N128" si="23">L107-$D$3</f>
        <v>5.7104456788436571E-2</v>
      </c>
      <c r="O107" s="11">
        <f t="shared" ref="O107:O138" si="24">(N107-$R$14)^2</f>
        <v>2.0999691744094957E-3</v>
      </c>
      <c r="P107" s="12">
        <f t="shared" ref="P107:P128" si="25">(N107-$R$15)^2</f>
        <v>2.21624449113428E-3</v>
      </c>
    </row>
    <row r="108" spans="1:16" x14ac:dyDescent="0.25">
      <c r="A108" s="2">
        <v>42410</v>
      </c>
      <c r="B108">
        <v>1.7</v>
      </c>
      <c r="C108">
        <f t="shared" si="15"/>
        <v>-0.12820512820512822</v>
      </c>
      <c r="E108">
        <f t="shared" si="16"/>
        <v>-0.12443400475002503</v>
      </c>
      <c r="F108">
        <f t="shared" si="17"/>
        <v>1.5483821538129251E-2</v>
      </c>
      <c r="J108" s="10">
        <v>42572</v>
      </c>
      <c r="K108" s="11">
        <v>4.97</v>
      </c>
      <c r="L108" s="11">
        <v>4.8523206751054752E-2</v>
      </c>
      <c r="M108" s="11">
        <f t="shared" si="22"/>
        <v>1.0485232067510548</v>
      </c>
      <c r="N108" s="11">
        <f t="shared" si="23"/>
        <v>5.2294330206157945E-2</v>
      </c>
      <c r="O108" s="11">
        <f t="shared" si="24"/>
        <v>1.6822543444722918E-3</v>
      </c>
      <c r="P108" s="12">
        <f t="shared" si="25"/>
        <v>1.786489093207488E-3</v>
      </c>
    </row>
    <row r="109" spans="1:16" x14ac:dyDescent="0.25">
      <c r="A109" s="2">
        <v>42411</v>
      </c>
      <c r="B109">
        <v>1.78</v>
      </c>
      <c r="C109">
        <f t="shared" si="15"/>
        <v>4.7058823529411806E-2</v>
      </c>
      <c r="E109">
        <f t="shared" si="16"/>
        <v>5.0829946984514998E-2</v>
      </c>
      <c r="F109">
        <f t="shared" si="17"/>
        <v>2.5836835104486055E-3</v>
      </c>
      <c r="J109" s="10">
        <v>42573</v>
      </c>
      <c r="K109" s="11">
        <v>5.39</v>
      </c>
      <c r="L109" s="11">
        <v>8.4507042253521111E-2</v>
      </c>
      <c r="M109" s="11">
        <f t="shared" si="22"/>
        <v>1.084507042253521</v>
      </c>
      <c r="N109" s="11">
        <f t="shared" si="23"/>
        <v>8.8278165708624304E-2</v>
      </c>
      <c r="O109" s="11">
        <f t="shared" si="24"/>
        <v>5.9288659489545367E-3</v>
      </c>
      <c r="P109" s="12">
        <f t="shared" si="25"/>
        <v>6.1231743808833998E-3</v>
      </c>
    </row>
    <row r="110" spans="1:16" x14ac:dyDescent="0.25">
      <c r="A110" s="2">
        <v>42412</v>
      </c>
      <c r="B110">
        <v>1.5899999999999999</v>
      </c>
      <c r="C110">
        <f t="shared" si="15"/>
        <v>-0.10674157303370796</v>
      </c>
      <c r="E110">
        <f t="shared" si="16"/>
        <v>-0.10297044957860477</v>
      </c>
      <c r="F110">
        <f t="shared" si="17"/>
        <v>1.0602913486419986E-2</v>
      </c>
      <c r="J110" s="10">
        <v>42576</v>
      </c>
      <c r="K110" s="11">
        <v>5.14</v>
      </c>
      <c r="L110" s="11">
        <v>-4.63821892393321E-2</v>
      </c>
      <c r="M110" s="11">
        <f t="shared" si="22"/>
        <v>0.95361781076066787</v>
      </c>
      <c r="N110" s="11">
        <f t="shared" si="23"/>
        <v>-4.2611065784228908E-2</v>
      </c>
      <c r="O110" s="11">
        <f t="shared" si="24"/>
        <v>2.9041430891630121E-3</v>
      </c>
      <c r="P110" s="12">
        <f t="shared" si="25"/>
        <v>2.7708134300901063E-3</v>
      </c>
    </row>
    <row r="111" spans="1:16" x14ac:dyDescent="0.25">
      <c r="A111" s="2">
        <v>42416</v>
      </c>
      <c r="B111">
        <v>1.8599999999999999</v>
      </c>
      <c r="C111">
        <f t="shared" si="15"/>
        <v>0.169811320754717</v>
      </c>
      <c r="E111">
        <f t="shared" si="16"/>
        <v>0.17358244420982019</v>
      </c>
      <c r="F111">
        <f t="shared" si="17"/>
        <v>3.0130864937855339E-2</v>
      </c>
      <c r="J111" s="10">
        <v>42577</v>
      </c>
      <c r="K111" s="11">
        <v>5.35</v>
      </c>
      <c r="L111" s="11">
        <v>4.0856031128404663E-2</v>
      </c>
      <c r="M111" s="11">
        <f t="shared" si="22"/>
        <v>1.0408560311284047</v>
      </c>
      <c r="N111" s="11">
        <f t="shared" si="23"/>
        <v>4.4627154583507855E-2</v>
      </c>
      <c r="O111" s="11">
        <f t="shared" si="24"/>
        <v>1.1120970013959515E-3</v>
      </c>
      <c r="P111" s="12">
        <f t="shared" si="25"/>
        <v>1.1971395006563118E-3</v>
      </c>
    </row>
    <row r="112" spans="1:16" x14ac:dyDescent="0.25">
      <c r="A112" s="2">
        <v>42417</v>
      </c>
      <c r="B112">
        <v>1.88</v>
      </c>
      <c r="C112">
        <f t="shared" si="15"/>
        <v>1.075268817204302E-2</v>
      </c>
      <c r="E112">
        <f t="shared" si="16"/>
        <v>1.4523811627146214E-2</v>
      </c>
      <c r="F112">
        <f t="shared" si="17"/>
        <v>2.1094110418082756E-4</v>
      </c>
      <c r="J112" s="10">
        <v>42578</v>
      </c>
      <c r="K112" s="11">
        <v>5.19</v>
      </c>
      <c r="L112" s="11">
        <v>-2.9906542056074629E-2</v>
      </c>
      <c r="M112" s="11">
        <f t="shared" si="22"/>
        <v>0.97009345794392532</v>
      </c>
      <c r="N112" s="11">
        <f t="shared" si="23"/>
        <v>-2.6135418600971436E-2</v>
      </c>
      <c r="O112" s="11">
        <f t="shared" si="24"/>
        <v>1.3998414261741339E-3</v>
      </c>
      <c r="P112" s="12">
        <f t="shared" si="25"/>
        <v>1.3077531246183732E-3</v>
      </c>
    </row>
    <row r="113" spans="1:16" x14ac:dyDescent="0.25">
      <c r="A113" s="2">
        <v>42418</v>
      </c>
      <c r="B113">
        <v>1.98</v>
      </c>
      <c r="C113">
        <f t="shared" si="15"/>
        <v>5.3191489361702177E-2</v>
      </c>
      <c r="E113">
        <f t="shared" si="16"/>
        <v>5.6962612816805369E-2</v>
      </c>
      <c r="F113">
        <f t="shared" si="17"/>
        <v>3.2447392589172795E-3</v>
      </c>
      <c r="J113" s="10">
        <v>42579</v>
      </c>
      <c r="K113" s="11">
        <v>5.19</v>
      </c>
      <c r="L113" s="11">
        <v>0</v>
      </c>
      <c r="M113" s="11">
        <f t="shared" si="22"/>
        <v>1</v>
      </c>
      <c r="N113" s="11">
        <f t="shared" si="23"/>
        <v>3.7711234551031933E-3</v>
      </c>
      <c r="O113" s="11">
        <f t="shared" si="24"/>
        <v>5.6368753407766654E-5</v>
      </c>
      <c r="P113" s="12">
        <f t="shared" si="25"/>
        <v>3.9141632072560649E-5</v>
      </c>
    </row>
    <row r="114" spans="1:16" x14ac:dyDescent="0.25">
      <c r="A114" s="2">
        <v>42419</v>
      </c>
      <c r="B114">
        <v>2</v>
      </c>
      <c r="C114">
        <f t="shared" si="15"/>
        <v>1.0101010101010111E-2</v>
      </c>
      <c r="E114">
        <f t="shared" si="16"/>
        <v>1.3872133556113303E-2</v>
      </c>
      <c r="F114">
        <f t="shared" si="17"/>
        <v>1.9243608939864472E-4</v>
      </c>
      <c r="J114" s="10">
        <v>42580</v>
      </c>
      <c r="K114" s="11">
        <v>5.42</v>
      </c>
      <c r="L114" s="11">
        <v>4.4315992292870816E-2</v>
      </c>
      <c r="M114" s="11">
        <f t="shared" si="22"/>
        <v>1.0443159922928709</v>
      </c>
      <c r="N114" s="11">
        <f t="shared" si="23"/>
        <v>4.8087115747974009E-2</v>
      </c>
      <c r="O114" s="11">
        <f t="shared" si="24"/>
        <v>1.3548347218593172E-3</v>
      </c>
      <c r="P114" s="12">
        <f t="shared" si="25"/>
        <v>1.4485380945768482E-3</v>
      </c>
    </row>
    <row r="115" spans="1:16" x14ac:dyDescent="0.25">
      <c r="A115" s="2">
        <v>42422</v>
      </c>
      <c r="B115">
        <v>2.39</v>
      </c>
      <c r="C115">
        <f t="shared" si="15"/>
        <v>0.19500000000000006</v>
      </c>
      <c r="E115">
        <f t="shared" si="16"/>
        <v>0.19877112345510325</v>
      </c>
      <c r="F115">
        <f t="shared" si="17"/>
        <v>3.9509959519603899E-2</v>
      </c>
      <c r="J115" s="10">
        <v>42583</v>
      </c>
      <c r="K115" s="11">
        <v>5.09</v>
      </c>
      <c r="L115" s="11">
        <v>-6.0885608856088576E-2</v>
      </c>
      <c r="M115" s="11">
        <f t="shared" si="22"/>
        <v>0.93911439114391138</v>
      </c>
      <c r="N115" s="11">
        <f t="shared" si="23"/>
        <v>-5.7114485400985383E-2</v>
      </c>
      <c r="O115" s="11">
        <f t="shared" si="24"/>
        <v>4.6776737935481831E-3</v>
      </c>
      <c r="P115" s="12">
        <f t="shared" si="25"/>
        <v>4.5080395992432021E-3</v>
      </c>
    </row>
    <row r="116" spans="1:16" x14ac:dyDescent="0.25">
      <c r="A116" s="2">
        <v>42423</v>
      </c>
      <c r="B116">
        <v>2.19</v>
      </c>
      <c r="C116">
        <f t="shared" si="15"/>
        <v>-8.3682008368200902E-2</v>
      </c>
      <c r="E116">
        <f t="shared" si="16"/>
        <v>-7.991088491309771E-2</v>
      </c>
      <c r="F116">
        <f t="shared" si="17"/>
        <v>6.3857495275943471E-3</v>
      </c>
      <c r="J116" s="10">
        <v>42584</v>
      </c>
      <c r="K116" s="11">
        <v>4.9000000000000004</v>
      </c>
      <c r="L116" s="11">
        <v>-3.7328094302553932E-2</v>
      </c>
      <c r="M116" s="11">
        <f t="shared" si="22"/>
        <v>0.9626719056974461</v>
      </c>
      <c r="N116" s="11">
        <f t="shared" si="23"/>
        <v>-3.355697084745074E-2</v>
      </c>
      <c r="O116" s="11">
        <f t="shared" si="24"/>
        <v>2.0102675257063739E-3</v>
      </c>
      <c r="P116" s="12">
        <f t="shared" si="25"/>
        <v>1.8996018119175895E-3</v>
      </c>
    </row>
    <row r="117" spans="1:16" x14ac:dyDescent="0.25">
      <c r="A117" s="2">
        <v>42424</v>
      </c>
      <c r="B117">
        <v>2.69</v>
      </c>
      <c r="C117">
        <f t="shared" si="15"/>
        <v>0.22831050228310504</v>
      </c>
      <c r="E117">
        <f t="shared" si="16"/>
        <v>0.23208162573820823</v>
      </c>
      <c r="F117">
        <f t="shared" si="17"/>
        <v>5.3861881005289755E-2</v>
      </c>
      <c r="J117" s="10">
        <v>42585</v>
      </c>
      <c r="K117" s="11">
        <v>5.29</v>
      </c>
      <c r="L117" s="11">
        <v>7.9591836734693805E-2</v>
      </c>
      <c r="M117" s="11">
        <f t="shared" si="22"/>
        <v>1.0795918367346937</v>
      </c>
      <c r="N117" s="11">
        <f t="shared" si="23"/>
        <v>8.3362960189796997E-2</v>
      </c>
      <c r="O117" s="11">
        <f t="shared" si="24"/>
        <v>5.1960921013885168E-3</v>
      </c>
      <c r="P117" s="12">
        <f t="shared" si="25"/>
        <v>5.3780969348112048E-3</v>
      </c>
    </row>
    <row r="118" spans="1:16" x14ac:dyDescent="0.25">
      <c r="A118" s="2">
        <v>42425</v>
      </c>
      <c r="B118">
        <v>2.56</v>
      </c>
      <c r="C118">
        <f t="shared" si="15"/>
        <v>-4.8327137546468363E-2</v>
      </c>
      <c r="E118">
        <f t="shared" si="16"/>
        <v>-4.455601409136517E-2</v>
      </c>
      <c r="F118">
        <f t="shared" si="17"/>
        <v>1.9852383917099317E-3</v>
      </c>
      <c r="J118" s="10">
        <v>42586</v>
      </c>
      <c r="K118" s="11">
        <v>5.13</v>
      </c>
      <c r="L118" s="11">
        <v>-3.0245746691871481E-2</v>
      </c>
      <c r="M118" s="11">
        <f t="shared" si="22"/>
        <v>0.96975425330812848</v>
      </c>
      <c r="N118" s="11">
        <f t="shared" si="23"/>
        <v>-2.6474623236768288E-2</v>
      </c>
      <c r="O118" s="11">
        <f t="shared" si="24"/>
        <v>1.4253387989706403E-3</v>
      </c>
      <c r="P118" s="12">
        <f t="shared" si="25"/>
        <v>1.3324014103046271E-3</v>
      </c>
    </row>
    <row r="119" spans="1:16" x14ac:dyDescent="0.25">
      <c r="A119" s="2">
        <v>42426</v>
      </c>
      <c r="B119">
        <v>2.7</v>
      </c>
      <c r="C119">
        <f t="shared" si="15"/>
        <v>5.4687500000000049E-2</v>
      </c>
      <c r="E119">
        <f t="shared" si="16"/>
        <v>5.8458623455103241E-2</v>
      </c>
      <c r="F119">
        <f t="shared" si="17"/>
        <v>3.4174106562655467E-3</v>
      </c>
      <c r="J119" s="10">
        <v>42587</v>
      </c>
      <c r="K119" s="11">
        <v>4.8899999999999997</v>
      </c>
      <c r="L119" s="11">
        <v>-4.6783625730994198E-2</v>
      </c>
      <c r="M119" s="11">
        <f t="shared" si="22"/>
        <v>0.95321637426900585</v>
      </c>
      <c r="N119" s="11">
        <f t="shared" si="23"/>
        <v>-4.3012502275891006E-2</v>
      </c>
      <c r="O119" s="11">
        <f t="shared" si="24"/>
        <v>2.947571147351404E-3</v>
      </c>
      <c r="P119" s="12">
        <f t="shared" si="25"/>
        <v>2.8132366242091893E-3</v>
      </c>
    </row>
    <row r="120" spans="1:16" x14ac:dyDescent="0.25">
      <c r="A120" s="2">
        <v>42429</v>
      </c>
      <c r="B120">
        <v>2.61</v>
      </c>
      <c r="C120">
        <f t="shared" si="15"/>
        <v>-3.3333333333333444E-2</v>
      </c>
      <c r="E120">
        <f t="shared" si="16"/>
        <v>-2.9562209878230251E-2</v>
      </c>
      <c r="F120">
        <f t="shared" si="17"/>
        <v>8.7392425288453427E-4</v>
      </c>
      <c r="J120" s="10">
        <v>42590</v>
      </c>
      <c r="K120" s="11">
        <v>5.01</v>
      </c>
      <c r="L120" s="11">
        <v>2.4539877300613522E-2</v>
      </c>
      <c r="M120" s="11">
        <f t="shared" si="22"/>
        <v>1.0245398773006136</v>
      </c>
      <c r="N120" s="11">
        <f t="shared" si="23"/>
        <v>2.8311000755716714E-2</v>
      </c>
      <c r="O120" s="11">
        <f t="shared" si="24"/>
        <v>2.9008781748292105E-4</v>
      </c>
      <c r="P120" s="12">
        <f t="shared" si="25"/>
        <v>3.3428819832255713E-4</v>
      </c>
    </row>
    <row r="121" spans="1:16" x14ac:dyDescent="0.25">
      <c r="A121" s="2">
        <v>42430</v>
      </c>
      <c r="B121">
        <v>2.76</v>
      </c>
      <c r="C121">
        <f t="shared" si="15"/>
        <v>5.7471264367816063E-2</v>
      </c>
      <c r="E121">
        <f t="shared" si="16"/>
        <v>6.1242387822919256E-2</v>
      </c>
      <c r="F121">
        <f t="shared" si="17"/>
        <v>3.7506300662528487E-3</v>
      </c>
      <c r="J121" s="10">
        <v>42591</v>
      </c>
      <c r="K121" s="11">
        <v>4.8100000000000005</v>
      </c>
      <c r="L121" s="11">
        <v>-3.9920159680638584E-2</v>
      </c>
      <c r="M121" s="11">
        <f t="shared" si="22"/>
        <v>0.96007984031936144</v>
      </c>
      <c r="N121" s="11">
        <f t="shared" si="23"/>
        <v>-3.6149036225535391E-2</v>
      </c>
      <c r="O121" s="11">
        <f t="shared" si="24"/>
        <v>2.2494220516189197E-3</v>
      </c>
      <c r="P121" s="12">
        <f t="shared" si="25"/>
        <v>2.1322679556879131E-3</v>
      </c>
    </row>
    <row r="122" spans="1:16" x14ac:dyDescent="0.25">
      <c r="A122" s="2">
        <v>42431</v>
      </c>
      <c r="B122">
        <v>3.4</v>
      </c>
      <c r="C122">
        <f t="shared" si="15"/>
        <v>0.23188405797101455</v>
      </c>
      <c r="E122">
        <f t="shared" si="16"/>
        <v>0.23565518142611774</v>
      </c>
      <c r="F122">
        <f t="shared" si="17"/>
        <v>5.553336453297647E-2</v>
      </c>
      <c r="J122" s="10">
        <v>42592</v>
      </c>
      <c r="K122" s="11">
        <v>4.8</v>
      </c>
      <c r="L122" s="11">
        <v>-2.0790020790022192E-3</v>
      </c>
      <c r="M122" s="11">
        <f t="shared" si="22"/>
        <v>0.99792099792099775</v>
      </c>
      <c r="N122" s="11">
        <f t="shared" si="23"/>
        <v>1.6921213761009741E-3</v>
      </c>
      <c r="O122" s="11">
        <f t="shared" si="24"/>
        <v>9.1908935359023106E-5</v>
      </c>
      <c r="P122" s="12">
        <f t="shared" si="25"/>
        <v>6.9477716906093652E-5</v>
      </c>
    </row>
    <row r="123" spans="1:16" x14ac:dyDescent="0.25">
      <c r="A123" s="2">
        <v>42432</v>
      </c>
      <c r="B123">
        <v>4.2699999999999996</v>
      </c>
      <c r="C123">
        <f t="shared" si="15"/>
        <v>0.25588235294117639</v>
      </c>
      <c r="E123">
        <f t="shared" si="16"/>
        <v>0.25965347639627961</v>
      </c>
      <c r="F123">
        <f t="shared" si="17"/>
        <v>6.7419927804673332E-2</v>
      </c>
      <c r="J123" s="10">
        <v>42593</v>
      </c>
      <c r="K123" s="11">
        <v>5.03</v>
      </c>
      <c r="L123" s="11">
        <v>4.791666666666676E-2</v>
      </c>
      <c r="M123" s="11">
        <f t="shared" si="22"/>
        <v>1.0479166666666668</v>
      </c>
      <c r="N123" s="11">
        <f t="shared" si="23"/>
        <v>5.1687790121769953E-2</v>
      </c>
      <c r="O123" s="11">
        <f t="shared" si="24"/>
        <v>1.6328673955404004E-3</v>
      </c>
      <c r="P123" s="12">
        <f t="shared" si="25"/>
        <v>1.7355838708997169E-3</v>
      </c>
    </row>
    <row r="124" spans="1:16" x14ac:dyDescent="0.25">
      <c r="A124" s="2">
        <v>42433</v>
      </c>
      <c r="B124">
        <v>5.08</v>
      </c>
      <c r="C124">
        <f t="shared" si="15"/>
        <v>0.18969555035128818</v>
      </c>
      <c r="E124">
        <f t="shared" si="16"/>
        <v>0.19346667380639138</v>
      </c>
      <c r="F124">
        <f t="shared" si="17"/>
        <v>3.7429353873708646E-2</v>
      </c>
      <c r="J124" s="10">
        <v>42594</v>
      </c>
      <c r="K124" s="11">
        <v>5.0199999999999996</v>
      </c>
      <c r="L124" s="11">
        <v>-1.988071570576675E-3</v>
      </c>
      <c r="M124" s="11">
        <f t="shared" si="22"/>
        <v>0.99801192842942332</v>
      </c>
      <c r="N124" s="11">
        <f t="shared" si="23"/>
        <v>1.7830518845265183E-3</v>
      </c>
      <c r="O124" s="11">
        <f t="shared" si="24"/>
        <v>9.0173717642615179E-5</v>
      </c>
      <c r="P124" s="12">
        <f t="shared" si="25"/>
        <v>6.7970113775351555E-5</v>
      </c>
    </row>
    <row r="125" spans="1:16" x14ac:dyDescent="0.25">
      <c r="A125" s="2">
        <v>42436</v>
      </c>
      <c r="B125">
        <v>5.23</v>
      </c>
      <c r="C125">
        <f t="shared" si="15"/>
        <v>2.9527559055118179E-2</v>
      </c>
      <c r="E125">
        <f t="shared" si="16"/>
        <v>3.3298682510221375E-2</v>
      </c>
      <c r="F125">
        <f t="shared" si="17"/>
        <v>1.1088022569165229E-3</v>
      </c>
      <c r="J125" s="10">
        <v>42597</v>
      </c>
      <c r="K125" s="11">
        <v>5.5</v>
      </c>
      <c r="L125" s="11">
        <v>9.5617529880478183E-2</v>
      </c>
      <c r="M125" s="11">
        <f t="shared" si="22"/>
        <v>1.0956175298804782</v>
      </c>
      <c r="N125" s="11">
        <f t="shared" si="23"/>
        <v>9.9388653335581376E-2</v>
      </c>
      <c r="O125" s="11">
        <f t="shared" si="24"/>
        <v>7.7633046362055938E-3</v>
      </c>
      <c r="P125" s="12">
        <f t="shared" si="25"/>
        <v>7.9854245153763471E-3</v>
      </c>
    </row>
    <row r="126" spans="1:16" x14ac:dyDescent="0.25">
      <c r="A126" s="2">
        <v>42437</v>
      </c>
      <c r="B126">
        <v>4.3</v>
      </c>
      <c r="C126">
        <f t="shared" si="15"/>
        <v>-0.17782026768642459</v>
      </c>
      <c r="E126">
        <f t="shared" si="16"/>
        <v>-0.1740491442313214</v>
      </c>
      <c r="F126">
        <f t="shared" si="17"/>
        <v>3.0293104607655316E-2</v>
      </c>
      <c r="J126" s="10">
        <v>42598</v>
      </c>
      <c r="K126" s="11">
        <v>5.91</v>
      </c>
      <c r="L126" s="11">
        <v>7.4545454545454568E-2</v>
      </c>
      <c r="M126" s="11">
        <f t="shared" si="22"/>
        <v>1.0745454545454545</v>
      </c>
      <c r="N126" s="11">
        <f t="shared" si="23"/>
        <v>7.831657800055776E-2</v>
      </c>
      <c r="O126" s="11">
        <f t="shared" si="24"/>
        <v>4.4940320140296709E-3</v>
      </c>
      <c r="P126" s="12">
        <f t="shared" si="25"/>
        <v>4.6634048913464978E-3</v>
      </c>
    </row>
    <row r="127" spans="1:16" x14ac:dyDescent="0.25">
      <c r="A127" s="2">
        <v>42438</v>
      </c>
      <c r="B127">
        <v>4.63</v>
      </c>
      <c r="C127">
        <f t="shared" si="15"/>
        <v>7.6744186046511648E-2</v>
      </c>
      <c r="E127">
        <f t="shared" si="16"/>
        <v>8.051530950161484E-2</v>
      </c>
      <c r="F127">
        <f t="shared" si="17"/>
        <v>6.4827150641408289E-3</v>
      </c>
      <c r="J127" s="10">
        <v>42599</v>
      </c>
      <c r="K127" s="11">
        <v>5.68</v>
      </c>
      <c r="L127" s="11">
        <v>-3.8917089678511069E-2</v>
      </c>
      <c r="M127" s="11">
        <f t="shared" si="22"/>
        <v>0.96108291032148896</v>
      </c>
      <c r="N127" s="11">
        <f t="shared" si="23"/>
        <v>-3.5145966223407876E-2</v>
      </c>
      <c r="O127" s="11">
        <f t="shared" si="24"/>
        <v>2.1552808476809132E-3</v>
      </c>
      <c r="P127" s="12">
        <f t="shared" si="25"/>
        <v>2.0406376072029477E-3</v>
      </c>
    </row>
    <row r="128" spans="1:16" ht="15.75" thickBot="1" x14ac:dyDescent="0.3">
      <c r="A128" s="2">
        <v>42439</v>
      </c>
      <c r="B128">
        <v>4.6100000000000003</v>
      </c>
      <c r="C128">
        <f t="shared" si="15"/>
        <v>-4.3196544276456967E-3</v>
      </c>
      <c r="E128">
        <f t="shared" si="16"/>
        <v>-5.4853097254250333E-4</v>
      </c>
      <c r="F128">
        <f t="shared" si="17"/>
        <v>3.0088622783842451E-7</v>
      </c>
      <c r="J128" s="13">
        <v>42600</v>
      </c>
      <c r="K128" s="14">
        <v>6.2</v>
      </c>
      <c r="L128" s="14">
        <v>9.1549295774647974E-2</v>
      </c>
      <c r="M128" s="14">
        <f t="shared" si="22"/>
        <v>1.091549295774648</v>
      </c>
      <c r="N128" s="14">
        <f t="shared" si="23"/>
        <v>9.5320419229751166E-2</v>
      </c>
      <c r="O128" s="14">
        <f t="shared" si="24"/>
        <v>7.0629540657758073E-3</v>
      </c>
      <c r="P128" s="15">
        <f t="shared" si="25"/>
        <v>7.2748904604766768E-3</v>
      </c>
    </row>
    <row r="129" spans="1:17" x14ac:dyDescent="0.25">
      <c r="A129" s="2">
        <v>42440</v>
      </c>
      <c r="B129">
        <v>4.7</v>
      </c>
      <c r="C129">
        <f t="shared" si="15"/>
        <v>1.9522776572668082E-2</v>
      </c>
      <c r="E129">
        <f t="shared" si="16"/>
        <v>2.3293900027771274E-2</v>
      </c>
      <c r="F129">
        <f t="shared" si="17"/>
        <v>5.4260577850380259E-4</v>
      </c>
      <c r="G129" s="11"/>
      <c r="H129" s="11"/>
      <c r="I129" s="11"/>
      <c r="J129" s="23"/>
      <c r="K129" s="11"/>
      <c r="L129" s="11"/>
      <c r="M129" s="11"/>
      <c r="N129" s="11"/>
      <c r="O129" s="11"/>
      <c r="P129" s="11"/>
      <c r="Q129" s="11"/>
    </row>
    <row r="130" spans="1:17" x14ac:dyDescent="0.25">
      <c r="A130" s="2">
        <v>42443</v>
      </c>
      <c r="B130">
        <v>4.38</v>
      </c>
      <c r="C130">
        <f t="shared" si="15"/>
        <v>-6.808510638297878E-2</v>
      </c>
      <c r="E130">
        <f t="shared" si="16"/>
        <v>-6.4313982927875588E-2</v>
      </c>
      <c r="F130">
        <f t="shared" si="17"/>
        <v>4.1362884000470728E-3</v>
      </c>
      <c r="G130" s="11"/>
      <c r="H130" s="11"/>
      <c r="I130" s="11"/>
      <c r="J130" s="23"/>
      <c r="K130" s="11"/>
      <c r="L130" s="11"/>
      <c r="M130" s="11"/>
      <c r="N130" s="11"/>
      <c r="O130" s="11"/>
      <c r="P130" s="11"/>
      <c r="Q130" s="11"/>
    </row>
    <row r="131" spans="1:17" x14ac:dyDescent="0.25">
      <c r="A131" s="2">
        <v>42444</v>
      </c>
      <c r="B131">
        <v>4.18</v>
      </c>
      <c r="C131">
        <f t="shared" si="15"/>
        <v>-4.5662100456621044E-2</v>
      </c>
      <c r="E131">
        <f t="shared" si="16"/>
        <v>-4.1890977001517851E-2</v>
      </c>
      <c r="F131">
        <f t="shared" si="17"/>
        <v>1.7548539541416975E-3</v>
      </c>
      <c r="G131" s="11"/>
      <c r="H131" s="11"/>
      <c r="I131" s="11"/>
      <c r="J131" s="23"/>
      <c r="K131" s="11"/>
      <c r="L131" s="11"/>
      <c r="M131" s="11"/>
      <c r="N131" s="11"/>
      <c r="O131" s="11"/>
      <c r="P131" s="11"/>
      <c r="Q131" s="11"/>
    </row>
    <row r="132" spans="1:17" x14ac:dyDescent="0.25">
      <c r="A132" s="2">
        <v>42445</v>
      </c>
      <c r="B132">
        <v>4.3899999999999997</v>
      </c>
      <c r="C132">
        <f t="shared" ref="C132:C195" si="26">(B132-B131)/B131</f>
        <v>5.0239234449760757E-2</v>
      </c>
      <c r="E132">
        <f t="shared" ref="E132:E195" si="27">C132-$D$3</f>
        <v>5.401035790486395E-2</v>
      </c>
      <c r="F132">
        <f t="shared" ref="F132:F195" si="28">E132^2</f>
        <v>2.9171187610114997E-3</v>
      </c>
      <c r="G132" s="11"/>
      <c r="H132" s="11"/>
      <c r="I132" s="11"/>
      <c r="J132" s="23"/>
      <c r="K132" s="11"/>
      <c r="L132" s="11"/>
      <c r="M132" s="11"/>
      <c r="N132" s="11"/>
      <c r="O132" s="11"/>
      <c r="P132" s="11"/>
      <c r="Q132" s="11"/>
    </row>
    <row r="133" spans="1:17" x14ac:dyDescent="0.25">
      <c r="A133" s="2">
        <v>42446</v>
      </c>
      <c r="B133">
        <v>4.79</v>
      </c>
      <c r="C133">
        <f t="shared" si="26"/>
        <v>9.1116173120729019E-2</v>
      </c>
      <c r="E133">
        <f t="shared" si="27"/>
        <v>9.4887296575832211E-2</v>
      </c>
      <c r="F133">
        <f t="shared" si="28"/>
        <v>9.0035990514699387E-3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1:17" x14ac:dyDescent="0.25">
      <c r="A134" s="2">
        <v>42447</v>
      </c>
      <c r="B134">
        <v>4.91</v>
      </c>
      <c r="C134">
        <f t="shared" si="26"/>
        <v>2.5052192066805867E-2</v>
      </c>
      <c r="E134">
        <f t="shared" si="27"/>
        <v>2.882331552190906E-2</v>
      </c>
      <c r="F134">
        <f t="shared" si="28"/>
        <v>8.3078351767552374E-4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</row>
    <row r="135" spans="1:17" x14ac:dyDescent="0.25">
      <c r="A135" s="2">
        <v>42450</v>
      </c>
      <c r="B135">
        <v>4.88</v>
      </c>
      <c r="C135">
        <f t="shared" si="26"/>
        <v>-6.1099796334012722E-3</v>
      </c>
      <c r="E135">
        <f t="shared" si="27"/>
        <v>-2.3388561782980788E-3</v>
      </c>
      <c r="F135">
        <f t="shared" si="28"/>
        <v>5.4702482227630949E-6</v>
      </c>
    </row>
    <row r="136" spans="1:17" x14ac:dyDescent="0.25">
      <c r="A136" s="2">
        <v>42451</v>
      </c>
      <c r="B136">
        <v>4.82</v>
      </c>
      <c r="C136">
        <f t="shared" si="26"/>
        <v>-1.2295081967213035E-2</v>
      </c>
      <c r="E136">
        <f t="shared" si="27"/>
        <v>-8.5239585121098423E-3</v>
      </c>
      <c r="F136">
        <f t="shared" si="28"/>
        <v>7.2657868716169833E-5</v>
      </c>
    </row>
    <row r="137" spans="1:17" x14ac:dyDescent="0.25">
      <c r="A137" s="2">
        <v>42452</v>
      </c>
      <c r="B137">
        <v>4.13</v>
      </c>
      <c r="C137">
        <f t="shared" si="26"/>
        <v>-0.14315352697095443</v>
      </c>
      <c r="E137">
        <f t="shared" si="27"/>
        <v>-0.13938240351585124</v>
      </c>
      <c r="F137">
        <f t="shared" si="28"/>
        <v>1.942745440985558E-2</v>
      </c>
    </row>
    <row r="138" spans="1:17" x14ac:dyDescent="0.25">
      <c r="A138" s="2">
        <v>42453</v>
      </c>
      <c r="B138">
        <v>4.25</v>
      </c>
      <c r="C138">
        <f t="shared" si="26"/>
        <v>2.9055690072639251E-2</v>
      </c>
      <c r="E138">
        <f t="shared" si="27"/>
        <v>3.2826813527742443E-2</v>
      </c>
      <c r="F138">
        <f t="shared" si="28"/>
        <v>1.0775996863851742E-3</v>
      </c>
    </row>
    <row r="139" spans="1:17" x14ac:dyDescent="0.25">
      <c r="A139" s="2">
        <v>42457</v>
      </c>
      <c r="B139">
        <v>4.1500000000000004</v>
      </c>
      <c r="C139">
        <f t="shared" si="26"/>
        <v>-2.3529411764705799E-2</v>
      </c>
      <c r="E139">
        <f t="shared" si="27"/>
        <v>-1.9758288309602606E-2</v>
      </c>
      <c r="F139">
        <f t="shared" si="28"/>
        <v>3.9038995692537904E-4</v>
      </c>
    </row>
    <row r="140" spans="1:17" x14ac:dyDescent="0.25">
      <c r="A140" s="2">
        <v>42458</v>
      </c>
      <c r="B140">
        <v>4.04</v>
      </c>
      <c r="C140">
        <f t="shared" si="26"/>
        <v>-2.6506024096385618E-2</v>
      </c>
      <c r="E140">
        <f t="shared" si="27"/>
        <v>-2.2734900641282425E-2</v>
      </c>
      <c r="F140">
        <f t="shared" si="28"/>
        <v>5.1687570716898404E-4</v>
      </c>
    </row>
    <row r="141" spans="1:17" x14ac:dyDescent="0.25">
      <c r="A141" s="2">
        <v>42459</v>
      </c>
      <c r="B141">
        <v>4.01</v>
      </c>
      <c r="C141">
        <f t="shared" si="26"/>
        <v>-7.425742574257487E-3</v>
      </c>
      <c r="E141">
        <f t="shared" si="27"/>
        <v>-3.6546191191542936E-3</v>
      </c>
      <c r="F141">
        <f t="shared" si="28"/>
        <v>1.3356240906088105E-5</v>
      </c>
    </row>
    <row r="142" spans="1:17" x14ac:dyDescent="0.25">
      <c r="A142" s="2">
        <v>42460</v>
      </c>
      <c r="B142">
        <v>4.12</v>
      </c>
      <c r="C142">
        <f t="shared" si="26"/>
        <v>2.7431421446384122E-2</v>
      </c>
      <c r="E142">
        <f t="shared" si="27"/>
        <v>3.1202544901487314E-2</v>
      </c>
      <c r="F142">
        <f t="shared" si="28"/>
        <v>9.7359880832933196E-4</v>
      </c>
    </row>
    <row r="143" spans="1:17" x14ac:dyDescent="0.25">
      <c r="A143" s="2">
        <v>42461</v>
      </c>
      <c r="B143">
        <v>3.83</v>
      </c>
      <c r="C143">
        <f t="shared" si="26"/>
        <v>-7.0388349514563117E-2</v>
      </c>
      <c r="E143">
        <f t="shared" si="27"/>
        <v>-6.6617226059459925E-2</v>
      </c>
      <c r="F143">
        <f t="shared" si="28"/>
        <v>4.4378548078571863E-3</v>
      </c>
    </row>
    <row r="144" spans="1:17" x14ac:dyDescent="0.25">
      <c r="A144" s="2">
        <v>42464</v>
      </c>
      <c r="B144">
        <v>3.7199999999999998</v>
      </c>
      <c r="C144">
        <f t="shared" si="26"/>
        <v>-2.872062663185387E-2</v>
      </c>
      <c r="E144">
        <f t="shared" si="27"/>
        <v>-2.4949503176750678E-2</v>
      </c>
      <c r="F144">
        <f t="shared" si="28"/>
        <v>6.2247770876669212E-4</v>
      </c>
    </row>
    <row r="145" spans="1:6" x14ac:dyDescent="0.25">
      <c r="A145" s="2">
        <v>42465</v>
      </c>
      <c r="B145">
        <v>3.76</v>
      </c>
      <c r="C145">
        <f t="shared" si="26"/>
        <v>1.075268817204302E-2</v>
      </c>
      <c r="E145">
        <f t="shared" si="27"/>
        <v>1.4523811627146214E-2</v>
      </c>
      <c r="F145">
        <f t="shared" si="28"/>
        <v>2.1094110418082756E-4</v>
      </c>
    </row>
    <row r="146" spans="1:6" x14ac:dyDescent="0.25">
      <c r="A146" s="2">
        <v>42466</v>
      </c>
      <c r="B146">
        <v>3.73</v>
      </c>
      <c r="C146">
        <f t="shared" si="26"/>
        <v>-7.9787234042552682E-3</v>
      </c>
      <c r="E146">
        <f t="shared" si="27"/>
        <v>-4.2075999491520749E-3</v>
      </c>
      <c r="F146">
        <f t="shared" si="28"/>
        <v>1.7703897332104543E-5</v>
      </c>
    </row>
    <row r="147" spans="1:6" x14ac:dyDescent="0.25">
      <c r="A147" s="2">
        <v>42467</v>
      </c>
      <c r="B147">
        <v>3.61</v>
      </c>
      <c r="C147">
        <f t="shared" si="26"/>
        <v>-3.2171581769437026E-2</v>
      </c>
      <c r="E147">
        <f t="shared" si="27"/>
        <v>-2.8400458314333833E-2</v>
      </c>
      <c r="F147">
        <f t="shared" si="28"/>
        <v>8.065860324642138E-4</v>
      </c>
    </row>
    <row r="148" spans="1:6" x14ac:dyDescent="0.25">
      <c r="A148" s="2">
        <v>42468</v>
      </c>
      <c r="B148">
        <v>3.76</v>
      </c>
      <c r="C148">
        <f t="shared" si="26"/>
        <v>4.15512465373961E-2</v>
      </c>
      <c r="E148">
        <f t="shared" si="27"/>
        <v>4.5322369992499292E-2</v>
      </c>
      <c r="F148">
        <f t="shared" si="28"/>
        <v>2.0541172217370001E-3</v>
      </c>
    </row>
    <row r="149" spans="1:6" x14ac:dyDescent="0.25">
      <c r="A149" s="2">
        <v>42471</v>
      </c>
      <c r="B149">
        <v>4.5</v>
      </c>
      <c r="C149">
        <f t="shared" si="26"/>
        <v>0.19680851063829793</v>
      </c>
      <c r="E149">
        <f t="shared" si="27"/>
        <v>0.20057963409340113</v>
      </c>
      <c r="F149">
        <f t="shared" si="28"/>
        <v>4.0232189613042681E-2</v>
      </c>
    </row>
    <row r="150" spans="1:6" x14ac:dyDescent="0.25">
      <c r="A150" s="2">
        <v>42472</v>
      </c>
      <c r="B150">
        <v>6.05</v>
      </c>
      <c r="C150">
        <f t="shared" si="26"/>
        <v>0.34444444444444439</v>
      </c>
      <c r="E150">
        <f t="shared" si="27"/>
        <v>0.34821556789954761</v>
      </c>
      <c r="F150">
        <f t="shared" si="28"/>
        <v>0.12125408172760445</v>
      </c>
    </row>
    <row r="151" spans="1:6" x14ac:dyDescent="0.25">
      <c r="A151" s="2">
        <v>42473</v>
      </c>
      <c r="B151">
        <v>6.06</v>
      </c>
      <c r="C151">
        <f t="shared" si="26"/>
        <v>1.6528925619834359E-3</v>
      </c>
      <c r="E151">
        <f t="shared" si="27"/>
        <v>5.4240160170866292E-3</v>
      </c>
      <c r="F151">
        <f t="shared" si="28"/>
        <v>2.9419949753612301E-5</v>
      </c>
    </row>
    <row r="152" spans="1:6" x14ac:dyDescent="0.25">
      <c r="A152" s="2">
        <v>42474</v>
      </c>
      <c r="B152">
        <v>6.01</v>
      </c>
      <c r="C152">
        <f t="shared" si="26"/>
        <v>-8.2508250825082223E-3</v>
      </c>
      <c r="E152">
        <f t="shared" si="27"/>
        <v>-4.479701627405029E-3</v>
      </c>
      <c r="F152">
        <f t="shared" si="28"/>
        <v>2.0067726670575265E-5</v>
      </c>
    </row>
    <row r="153" spans="1:6" x14ac:dyDescent="0.25">
      <c r="A153" s="2">
        <v>42475</v>
      </c>
      <c r="B153">
        <v>6.03</v>
      </c>
      <c r="C153">
        <f t="shared" si="26"/>
        <v>3.3277870216306925E-3</v>
      </c>
      <c r="E153">
        <f t="shared" si="27"/>
        <v>7.0989104767338858E-3</v>
      </c>
      <c r="F153">
        <f t="shared" si="28"/>
        <v>5.0394529956682127E-5</v>
      </c>
    </row>
    <row r="154" spans="1:6" x14ac:dyDescent="0.25">
      <c r="A154" s="2">
        <v>42478</v>
      </c>
      <c r="B154">
        <v>5.96</v>
      </c>
      <c r="C154">
        <f t="shared" si="26"/>
        <v>-1.1608623548922102E-2</v>
      </c>
      <c r="E154">
        <f t="shared" si="27"/>
        <v>-7.8375000938189082E-3</v>
      </c>
      <c r="F154">
        <f t="shared" si="28"/>
        <v>6.1426407720611401E-5</v>
      </c>
    </row>
    <row r="155" spans="1:6" x14ac:dyDescent="0.25">
      <c r="A155" s="2">
        <v>42479</v>
      </c>
      <c r="B155">
        <v>6.12</v>
      </c>
      <c r="C155">
        <f t="shared" si="26"/>
        <v>2.6845637583892641E-2</v>
      </c>
      <c r="E155">
        <f t="shared" si="27"/>
        <v>3.0616761038995834E-2</v>
      </c>
      <c r="F155">
        <f t="shared" si="28"/>
        <v>9.3738605651897322E-4</v>
      </c>
    </row>
    <row r="156" spans="1:6" x14ac:dyDescent="0.25">
      <c r="A156" s="2">
        <v>42480</v>
      </c>
      <c r="B156">
        <v>6.42</v>
      </c>
      <c r="C156">
        <f t="shared" si="26"/>
        <v>4.9019607843137226E-2</v>
      </c>
      <c r="E156">
        <f t="shared" si="27"/>
        <v>5.2790731298240419E-2</v>
      </c>
      <c r="F156">
        <f t="shared" si="28"/>
        <v>2.7868613110030205E-3</v>
      </c>
    </row>
    <row r="157" spans="1:6" x14ac:dyDescent="0.25">
      <c r="A157" s="2">
        <v>42481</v>
      </c>
      <c r="B157">
        <v>6.19</v>
      </c>
      <c r="C157">
        <f t="shared" si="26"/>
        <v>-3.5825545171339492E-2</v>
      </c>
      <c r="E157">
        <f t="shared" si="27"/>
        <v>-3.2054421716236299E-2</v>
      </c>
      <c r="F157">
        <f t="shared" si="28"/>
        <v>1.0274859515623212E-3</v>
      </c>
    </row>
    <row r="158" spans="1:6" x14ac:dyDescent="0.25">
      <c r="A158" s="2">
        <v>42482</v>
      </c>
      <c r="B158">
        <v>6.55</v>
      </c>
      <c r="C158">
        <f t="shared" si="26"/>
        <v>5.8158319870759194E-2</v>
      </c>
      <c r="E158">
        <f t="shared" si="27"/>
        <v>6.1929443325862386E-2</v>
      </c>
      <c r="F158">
        <f t="shared" si="28"/>
        <v>3.8352559506512011E-3</v>
      </c>
    </row>
    <row r="159" spans="1:6" x14ac:dyDescent="0.25">
      <c r="A159" s="2">
        <v>42485</v>
      </c>
      <c r="B159">
        <v>6.4</v>
      </c>
      <c r="C159">
        <f t="shared" si="26"/>
        <v>-2.2900763358778546E-2</v>
      </c>
      <c r="E159">
        <f t="shared" si="27"/>
        <v>-1.9129639903675354E-2</v>
      </c>
      <c r="F159">
        <f t="shared" si="28"/>
        <v>3.6594312284428837E-4</v>
      </c>
    </row>
    <row r="160" spans="1:6" x14ac:dyDescent="0.25">
      <c r="A160" s="2">
        <v>42486</v>
      </c>
      <c r="B160">
        <v>6.6</v>
      </c>
      <c r="C160">
        <f t="shared" si="26"/>
        <v>3.1249999999999889E-2</v>
      </c>
      <c r="E160">
        <f t="shared" si="27"/>
        <v>3.5021123455103081E-2</v>
      </c>
      <c r="F160">
        <f t="shared" si="28"/>
        <v>1.2264790880575712E-3</v>
      </c>
    </row>
    <row r="161" spans="1:6" x14ac:dyDescent="0.25">
      <c r="A161" s="2">
        <v>42487</v>
      </c>
      <c r="B161">
        <v>7.14</v>
      </c>
      <c r="C161">
        <f t="shared" si="26"/>
        <v>8.1818181818181832E-2</v>
      </c>
      <c r="E161">
        <f t="shared" si="27"/>
        <v>8.5589305273285024E-2</v>
      </c>
      <c r="F161">
        <f t="shared" si="28"/>
        <v>7.3255291771635754E-3</v>
      </c>
    </row>
    <row r="162" spans="1:6" x14ac:dyDescent="0.25">
      <c r="A162" s="2">
        <v>42488</v>
      </c>
      <c r="B162">
        <v>6.78</v>
      </c>
      <c r="C162">
        <f t="shared" si="26"/>
        <v>-5.0420168067226816E-2</v>
      </c>
      <c r="E162">
        <f t="shared" si="27"/>
        <v>-4.6649044612123623E-2</v>
      </c>
      <c r="F162">
        <f t="shared" si="28"/>
        <v>2.1761333632239E-3</v>
      </c>
    </row>
    <row r="163" spans="1:6" x14ac:dyDescent="0.25">
      <c r="A163" s="2">
        <v>42489</v>
      </c>
      <c r="B163">
        <v>6.87</v>
      </c>
      <c r="C163">
        <f t="shared" si="26"/>
        <v>1.327433628318582E-2</v>
      </c>
      <c r="E163">
        <f t="shared" si="27"/>
        <v>1.7045459738289012E-2</v>
      </c>
      <c r="F163">
        <f t="shared" si="28"/>
        <v>2.905476976896317E-4</v>
      </c>
    </row>
    <row r="164" spans="1:6" x14ac:dyDescent="0.25">
      <c r="A164" s="2">
        <v>42492</v>
      </c>
      <c r="B164">
        <v>6.59</v>
      </c>
      <c r="C164">
        <f t="shared" si="26"/>
        <v>-4.0756914119359569E-2</v>
      </c>
      <c r="E164">
        <f t="shared" si="27"/>
        <v>-3.6985790664256377E-2</v>
      </c>
      <c r="F164">
        <f t="shared" si="28"/>
        <v>1.3679487110601941E-3</v>
      </c>
    </row>
    <row r="165" spans="1:6" x14ac:dyDescent="0.25">
      <c r="A165" s="2">
        <v>42493</v>
      </c>
      <c r="B165">
        <v>5.8</v>
      </c>
      <c r="C165">
        <f t="shared" si="26"/>
        <v>-0.11987860394537178</v>
      </c>
      <c r="E165">
        <f t="shared" si="27"/>
        <v>-0.11610748049026859</v>
      </c>
      <c r="F165">
        <f t="shared" si="28"/>
        <v>1.3480947025798102E-2</v>
      </c>
    </row>
    <row r="166" spans="1:6" x14ac:dyDescent="0.25">
      <c r="A166" s="2">
        <v>42494</v>
      </c>
      <c r="B166">
        <v>5.65</v>
      </c>
      <c r="C166">
        <f t="shared" si="26"/>
        <v>-2.5862068965517151E-2</v>
      </c>
      <c r="E166">
        <f t="shared" si="27"/>
        <v>-2.2090945510413958E-2</v>
      </c>
      <c r="F166">
        <f t="shared" si="28"/>
        <v>4.8800987354407862E-4</v>
      </c>
    </row>
    <row r="167" spans="1:6" x14ac:dyDescent="0.25">
      <c r="A167" s="2">
        <v>42495</v>
      </c>
      <c r="B167">
        <v>5.71</v>
      </c>
      <c r="C167">
        <f t="shared" si="26"/>
        <v>1.0619469026548603E-2</v>
      </c>
      <c r="E167">
        <f t="shared" si="27"/>
        <v>1.4390592481651795E-2</v>
      </c>
      <c r="F167">
        <f t="shared" si="28"/>
        <v>2.0708915197297317E-4</v>
      </c>
    </row>
    <row r="168" spans="1:6" x14ac:dyDescent="0.25">
      <c r="A168" s="2">
        <v>42496</v>
      </c>
      <c r="B168">
        <v>4.59</v>
      </c>
      <c r="C168">
        <f t="shared" si="26"/>
        <v>-0.19614711033274959</v>
      </c>
      <c r="E168">
        <f t="shared" si="27"/>
        <v>-0.1923759868776464</v>
      </c>
      <c r="F168">
        <f t="shared" si="28"/>
        <v>3.7008520327148381E-2</v>
      </c>
    </row>
    <row r="169" spans="1:6" x14ac:dyDescent="0.25">
      <c r="A169" s="2">
        <v>42499</v>
      </c>
      <c r="B169">
        <v>4.0999999999999996</v>
      </c>
      <c r="C169">
        <f t="shared" si="26"/>
        <v>-0.10675381263616562</v>
      </c>
      <c r="E169">
        <f t="shared" si="27"/>
        <v>-0.10298268918106243</v>
      </c>
      <c r="F169">
        <f t="shared" si="28"/>
        <v>1.0605434270963313E-2</v>
      </c>
    </row>
    <row r="170" spans="1:6" x14ac:dyDescent="0.25">
      <c r="A170" s="2">
        <v>42500</v>
      </c>
      <c r="B170">
        <v>4.3</v>
      </c>
      <c r="C170">
        <f t="shared" si="26"/>
        <v>4.8780487804878099E-2</v>
      </c>
      <c r="E170">
        <f t="shared" si="27"/>
        <v>5.2551611259981292E-2</v>
      </c>
      <c r="F170">
        <f t="shared" si="28"/>
        <v>2.7616718460201925E-3</v>
      </c>
    </row>
    <row r="171" spans="1:6" x14ac:dyDescent="0.25">
      <c r="A171" s="2">
        <v>42501</v>
      </c>
      <c r="B171">
        <v>4.3600000000000003</v>
      </c>
      <c r="C171">
        <f t="shared" si="26"/>
        <v>1.3953488372093139E-2</v>
      </c>
      <c r="E171">
        <f t="shared" si="27"/>
        <v>1.7724611827196333E-2</v>
      </c>
      <c r="F171">
        <f t="shared" si="28"/>
        <v>3.1416186442478813E-4</v>
      </c>
    </row>
    <row r="172" spans="1:6" x14ac:dyDescent="0.25">
      <c r="A172" s="2">
        <v>42502</v>
      </c>
      <c r="B172">
        <v>4.17</v>
      </c>
      <c r="C172">
        <f t="shared" si="26"/>
        <v>-4.3577981651376232E-2</v>
      </c>
      <c r="E172">
        <f t="shared" si="27"/>
        <v>-3.980685819627304E-2</v>
      </c>
      <c r="F172">
        <f t="shared" si="28"/>
        <v>1.5845859594581901E-3</v>
      </c>
    </row>
    <row r="173" spans="1:6" x14ac:dyDescent="0.25">
      <c r="A173" s="2">
        <v>42503</v>
      </c>
      <c r="B173">
        <v>4.0599999999999996</v>
      </c>
      <c r="C173">
        <f t="shared" si="26"/>
        <v>-2.6378896882494084E-2</v>
      </c>
      <c r="E173">
        <f t="shared" si="27"/>
        <v>-2.2607773427390891E-2</v>
      </c>
      <c r="F173">
        <f t="shared" si="28"/>
        <v>5.111114193442417E-4</v>
      </c>
    </row>
    <row r="174" spans="1:6" x14ac:dyDescent="0.25">
      <c r="A174" s="2">
        <v>42506</v>
      </c>
      <c r="B174">
        <v>3.9</v>
      </c>
      <c r="C174">
        <f t="shared" si="26"/>
        <v>-3.9408866995073823E-2</v>
      </c>
      <c r="E174">
        <f t="shared" si="27"/>
        <v>-3.563774353997063E-2</v>
      </c>
      <c r="F174">
        <f t="shared" si="28"/>
        <v>1.2700487646207185E-3</v>
      </c>
    </row>
    <row r="175" spans="1:6" x14ac:dyDescent="0.25">
      <c r="A175" s="2">
        <v>42507</v>
      </c>
      <c r="B175">
        <v>3.93</v>
      </c>
      <c r="C175">
        <f t="shared" si="26"/>
        <v>7.6923076923077561E-3</v>
      </c>
      <c r="E175">
        <f t="shared" si="27"/>
        <v>1.1463431147410949E-2</v>
      </c>
      <c r="F175">
        <f t="shared" si="28"/>
        <v>1.3141025367143151E-4</v>
      </c>
    </row>
    <row r="176" spans="1:6" x14ac:dyDescent="0.25">
      <c r="A176" s="2">
        <v>42508</v>
      </c>
      <c r="B176">
        <v>3.85</v>
      </c>
      <c r="C176">
        <f t="shared" si="26"/>
        <v>-2.0356234096692131E-2</v>
      </c>
      <c r="E176">
        <f t="shared" si="27"/>
        <v>-1.6585110641588938E-2</v>
      </c>
      <c r="F176">
        <f t="shared" si="28"/>
        <v>2.7506589499374666E-4</v>
      </c>
    </row>
    <row r="177" spans="1:6" x14ac:dyDescent="0.25">
      <c r="A177" s="2">
        <v>42509</v>
      </c>
      <c r="B177">
        <v>3.86</v>
      </c>
      <c r="C177">
        <f t="shared" si="26"/>
        <v>2.5974025974025419E-3</v>
      </c>
      <c r="E177">
        <f t="shared" si="27"/>
        <v>6.3685260525057352E-3</v>
      </c>
      <c r="F177">
        <f t="shared" si="28"/>
        <v>4.0558124081444284E-5</v>
      </c>
    </row>
    <row r="178" spans="1:6" x14ac:dyDescent="0.25">
      <c r="A178" s="2">
        <v>42510</v>
      </c>
      <c r="B178">
        <v>3.7199999999999998</v>
      </c>
      <c r="C178">
        <f t="shared" si="26"/>
        <v>-3.6269430051813503E-2</v>
      </c>
      <c r="E178">
        <f t="shared" si="27"/>
        <v>-3.2498306596710311E-2</v>
      </c>
      <c r="F178">
        <f t="shared" si="28"/>
        <v>1.0561399316537849E-3</v>
      </c>
    </row>
    <row r="179" spans="1:6" x14ac:dyDescent="0.25">
      <c r="A179" s="2">
        <v>42513</v>
      </c>
      <c r="B179">
        <v>3.67</v>
      </c>
      <c r="C179">
        <f t="shared" si="26"/>
        <v>-1.3440860215053717E-2</v>
      </c>
      <c r="E179">
        <f t="shared" si="27"/>
        <v>-9.6697367599505243E-3</v>
      </c>
      <c r="F179">
        <f t="shared" si="28"/>
        <v>9.3503809006738461E-5</v>
      </c>
    </row>
    <row r="180" spans="1:6" x14ac:dyDescent="0.25">
      <c r="A180" s="2">
        <v>42514</v>
      </c>
      <c r="B180">
        <v>4.05</v>
      </c>
      <c r="C180">
        <f t="shared" si="26"/>
        <v>0.10354223433242504</v>
      </c>
      <c r="E180">
        <f t="shared" si="27"/>
        <v>0.10731335778752824</v>
      </c>
      <c r="F180">
        <f t="shared" si="28"/>
        <v>1.1516156759634046E-2</v>
      </c>
    </row>
    <row r="181" spans="1:6" x14ac:dyDescent="0.25">
      <c r="A181" s="2">
        <v>42515</v>
      </c>
      <c r="B181">
        <v>4.3499999999999996</v>
      </c>
      <c r="C181">
        <f t="shared" si="26"/>
        <v>7.4074074074074028E-2</v>
      </c>
      <c r="E181">
        <f t="shared" si="27"/>
        <v>7.7845197529177221E-2</v>
      </c>
      <c r="F181">
        <f t="shared" si="28"/>
        <v>6.0598747783566194E-3</v>
      </c>
    </row>
    <row r="182" spans="1:6" x14ac:dyDescent="0.25">
      <c r="A182" s="2">
        <v>42516</v>
      </c>
      <c r="B182">
        <v>4.2300000000000004</v>
      </c>
      <c r="C182">
        <f t="shared" si="26"/>
        <v>-2.7586206896551547E-2</v>
      </c>
      <c r="E182">
        <f t="shared" si="27"/>
        <v>-2.3815083441448354E-2</v>
      </c>
      <c r="F182">
        <f t="shared" si="28"/>
        <v>5.6715819932314762E-4</v>
      </c>
    </row>
    <row r="183" spans="1:6" x14ac:dyDescent="0.25">
      <c r="A183" s="2">
        <v>42517</v>
      </c>
      <c r="B183">
        <v>4.16</v>
      </c>
      <c r="C183">
        <f t="shared" si="26"/>
        <v>-1.6548463356974061E-2</v>
      </c>
      <c r="E183">
        <f t="shared" si="27"/>
        <v>-1.2777339901870868E-2</v>
      </c>
      <c r="F183">
        <f t="shared" si="28"/>
        <v>1.6326041496794144E-4</v>
      </c>
    </row>
    <row r="184" spans="1:6" x14ac:dyDescent="0.25">
      <c r="A184" s="2">
        <v>42521</v>
      </c>
      <c r="B184">
        <v>4.29</v>
      </c>
      <c r="C184">
        <f t="shared" si="26"/>
        <v>3.1249999999999972E-2</v>
      </c>
      <c r="E184">
        <f t="shared" si="27"/>
        <v>3.5021123455103165E-2</v>
      </c>
      <c r="F184">
        <f t="shared" si="28"/>
        <v>1.226479088057577E-3</v>
      </c>
    </row>
    <row r="185" spans="1:6" x14ac:dyDescent="0.25">
      <c r="A185" s="2">
        <v>42522</v>
      </c>
      <c r="B185">
        <v>4.37</v>
      </c>
      <c r="C185">
        <f t="shared" si="26"/>
        <v>1.8648018648018665E-2</v>
      </c>
      <c r="E185">
        <f t="shared" si="27"/>
        <v>2.2419142103121858E-2</v>
      </c>
      <c r="F185">
        <f t="shared" si="28"/>
        <v>5.0261793263997113E-4</v>
      </c>
    </row>
    <row r="186" spans="1:6" x14ac:dyDescent="0.25">
      <c r="A186" s="2">
        <v>42523</v>
      </c>
      <c r="B186">
        <v>4.25</v>
      </c>
      <c r="C186">
        <f t="shared" si="26"/>
        <v>-2.7459954233409634E-2</v>
      </c>
      <c r="E186">
        <f t="shared" si="27"/>
        <v>-2.3688830778306441E-2</v>
      </c>
      <c r="F186">
        <f t="shared" si="28"/>
        <v>5.6116070364323851E-4</v>
      </c>
    </row>
    <row r="187" spans="1:6" x14ac:dyDescent="0.25">
      <c r="A187" s="2">
        <v>42524</v>
      </c>
      <c r="B187">
        <v>4.09</v>
      </c>
      <c r="C187">
        <f t="shared" si="26"/>
        <v>-3.7647058823529443E-2</v>
      </c>
      <c r="E187">
        <f t="shared" si="27"/>
        <v>-3.3875935368426251E-2</v>
      </c>
      <c r="F187">
        <f t="shared" si="28"/>
        <v>1.1475789970857926E-3</v>
      </c>
    </row>
    <row r="188" spans="1:6" x14ac:dyDescent="0.25">
      <c r="A188" s="2">
        <v>42527</v>
      </c>
      <c r="B188">
        <v>4.57</v>
      </c>
      <c r="C188">
        <f t="shared" si="26"/>
        <v>0.1173594132029341</v>
      </c>
      <c r="E188">
        <f t="shared" si="27"/>
        <v>0.12113053665803729</v>
      </c>
      <c r="F188">
        <f t="shared" si="28"/>
        <v>1.4672606911064116E-2</v>
      </c>
    </row>
    <row r="189" spans="1:6" x14ac:dyDescent="0.25">
      <c r="A189" s="2">
        <v>42528</v>
      </c>
      <c r="B189">
        <v>4.67</v>
      </c>
      <c r="C189">
        <f t="shared" si="26"/>
        <v>2.1881838074398169E-2</v>
      </c>
      <c r="E189">
        <f t="shared" si="27"/>
        <v>2.5652961529501361E-2</v>
      </c>
      <c r="F189">
        <f t="shared" si="28"/>
        <v>6.5807443523407678E-4</v>
      </c>
    </row>
    <row r="190" spans="1:6" x14ac:dyDescent="0.25">
      <c r="A190" s="2">
        <v>42529</v>
      </c>
      <c r="B190">
        <v>4.97</v>
      </c>
      <c r="C190">
        <f t="shared" si="26"/>
        <v>6.4239828693790108E-2</v>
      </c>
      <c r="E190">
        <f t="shared" si="27"/>
        <v>6.80109521488933E-2</v>
      </c>
      <c r="F190">
        <f t="shared" si="28"/>
        <v>4.6254896121990545E-3</v>
      </c>
    </row>
    <row r="191" spans="1:6" x14ac:dyDescent="0.25">
      <c r="A191" s="2">
        <v>42530</v>
      </c>
      <c r="B191">
        <v>4.88</v>
      </c>
      <c r="C191">
        <f t="shared" si="26"/>
        <v>-1.8108651911468786E-2</v>
      </c>
      <c r="E191">
        <f t="shared" si="27"/>
        <v>-1.4337528456365593E-2</v>
      </c>
      <c r="F191">
        <f t="shared" si="28"/>
        <v>2.0556472223709314E-4</v>
      </c>
    </row>
    <row r="192" spans="1:6" x14ac:dyDescent="0.25">
      <c r="A192" s="2">
        <v>42531</v>
      </c>
      <c r="B192">
        <v>4.42</v>
      </c>
      <c r="C192">
        <f t="shared" si="26"/>
        <v>-9.4262295081967207E-2</v>
      </c>
      <c r="E192">
        <f t="shared" si="27"/>
        <v>-9.0491171626864014E-2</v>
      </c>
      <c r="F192">
        <f t="shared" si="28"/>
        <v>8.1886521424025596E-3</v>
      </c>
    </row>
    <row r="193" spans="1:6" x14ac:dyDescent="0.25">
      <c r="A193" s="2">
        <v>42534</v>
      </c>
      <c r="B193">
        <v>4.33</v>
      </c>
      <c r="C193">
        <f t="shared" si="26"/>
        <v>-2.0361990950226214E-2</v>
      </c>
      <c r="E193">
        <f t="shared" si="27"/>
        <v>-1.6590867495123021E-2</v>
      </c>
      <c r="F193">
        <f t="shared" si="28"/>
        <v>2.7525688424072961E-4</v>
      </c>
    </row>
    <row r="194" spans="1:6" x14ac:dyDescent="0.25">
      <c r="A194" s="2">
        <v>42535</v>
      </c>
      <c r="B194">
        <v>4.28</v>
      </c>
      <c r="C194">
        <f t="shared" si="26"/>
        <v>-1.1547344110854462E-2</v>
      </c>
      <c r="E194">
        <f t="shared" si="27"/>
        <v>-7.7762206557512687E-3</v>
      </c>
      <c r="F194">
        <f t="shared" si="28"/>
        <v>6.0469607686932689E-5</v>
      </c>
    </row>
    <row r="195" spans="1:6" x14ac:dyDescent="0.25">
      <c r="A195" s="2">
        <v>42536</v>
      </c>
      <c r="B195">
        <v>4.28</v>
      </c>
      <c r="C195">
        <f t="shared" si="26"/>
        <v>0</v>
      </c>
      <c r="E195">
        <f t="shared" si="27"/>
        <v>3.7711234551031933E-3</v>
      </c>
      <c r="F195">
        <f t="shared" si="28"/>
        <v>1.4221372113629447E-5</v>
      </c>
    </row>
    <row r="196" spans="1:6" x14ac:dyDescent="0.25">
      <c r="A196" s="2">
        <v>42537</v>
      </c>
      <c r="B196">
        <v>4.24</v>
      </c>
      <c r="C196">
        <f t="shared" ref="C196:C259" si="29">(B196-B195)/B195</f>
        <v>-9.3457943925233725E-3</v>
      </c>
      <c r="E196">
        <f t="shared" ref="E196:E240" si="30">C196-$D$3</f>
        <v>-5.5746709374201791E-3</v>
      </c>
      <c r="F196">
        <f t="shared" ref="F196:F259" si="31">E196^2</f>
        <v>3.1076956060517177E-5</v>
      </c>
    </row>
    <row r="197" spans="1:6" x14ac:dyDescent="0.25">
      <c r="A197" s="2">
        <v>42538</v>
      </c>
      <c r="B197">
        <v>4.51</v>
      </c>
      <c r="C197">
        <f t="shared" si="29"/>
        <v>6.3679245283018771E-2</v>
      </c>
      <c r="E197">
        <f t="shared" si="30"/>
        <v>6.7450368738121963E-2</v>
      </c>
      <c r="F197">
        <f t="shared" si="31"/>
        <v>4.5495522429086204E-3</v>
      </c>
    </row>
    <row r="198" spans="1:6" x14ac:dyDescent="0.25">
      <c r="A198" s="2">
        <v>42541</v>
      </c>
      <c r="B198">
        <v>4.66</v>
      </c>
      <c r="C198">
        <f t="shared" si="29"/>
        <v>3.3259423503326023E-2</v>
      </c>
      <c r="E198">
        <f t="shared" si="30"/>
        <v>3.7030546958429215E-2</v>
      </c>
      <c r="F198">
        <f t="shared" si="31"/>
        <v>1.3712614080404312E-3</v>
      </c>
    </row>
    <row r="199" spans="1:6" x14ac:dyDescent="0.25">
      <c r="A199" s="2">
        <v>42542</v>
      </c>
      <c r="B199">
        <v>4.62</v>
      </c>
      <c r="C199">
        <f t="shared" si="29"/>
        <v>-8.5836909871244704E-3</v>
      </c>
      <c r="E199">
        <f t="shared" si="30"/>
        <v>-4.8125675320212771E-3</v>
      </c>
      <c r="F199">
        <f t="shared" si="31"/>
        <v>2.3160806250265364E-5</v>
      </c>
    </row>
    <row r="200" spans="1:6" x14ac:dyDescent="0.25">
      <c r="A200" s="2">
        <v>42543</v>
      </c>
      <c r="B200">
        <v>4.51</v>
      </c>
      <c r="C200">
        <f t="shared" si="29"/>
        <v>-2.3809523809523878E-2</v>
      </c>
      <c r="E200">
        <f t="shared" si="30"/>
        <v>-2.0038400354420685E-2</v>
      </c>
      <c r="F200">
        <f t="shared" si="31"/>
        <v>4.0153748876404702E-4</v>
      </c>
    </row>
    <row r="201" spans="1:6" x14ac:dyDescent="0.25">
      <c r="A201" s="2">
        <v>42544</v>
      </c>
      <c r="B201">
        <v>4.6399999999999997</v>
      </c>
      <c r="C201">
        <f t="shared" si="29"/>
        <v>2.8824833702882462E-2</v>
      </c>
      <c r="E201">
        <f t="shared" si="30"/>
        <v>3.2595957157985654E-2</v>
      </c>
      <c r="F201">
        <f t="shared" si="31"/>
        <v>1.0624964230452362E-3</v>
      </c>
    </row>
    <row r="202" spans="1:6" x14ac:dyDescent="0.25">
      <c r="A202" s="2">
        <v>42545</v>
      </c>
      <c r="B202">
        <v>4.37</v>
      </c>
      <c r="C202">
        <f t="shared" si="29"/>
        <v>-5.8189655172413708E-2</v>
      </c>
      <c r="E202">
        <f t="shared" si="30"/>
        <v>-5.4418531717310516E-2</v>
      </c>
      <c r="F202">
        <f t="shared" si="31"/>
        <v>2.9613765942679304E-3</v>
      </c>
    </row>
    <row r="203" spans="1:6" x14ac:dyDescent="0.25">
      <c r="A203" s="2">
        <v>42548</v>
      </c>
      <c r="B203">
        <v>4.0599999999999996</v>
      </c>
      <c r="C203">
        <f t="shared" si="29"/>
        <v>-7.0938215102974947E-2</v>
      </c>
      <c r="E203">
        <f t="shared" si="30"/>
        <v>-6.7167091647871754E-2</v>
      </c>
      <c r="F203">
        <f t="shared" si="31"/>
        <v>4.5114182004336034E-3</v>
      </c>
    </row>
    <row r="204" spans="1:6" x14ac:dyDescent="0.25">
      <c r="A204" s="2">
        <v>42549</v>
      </c>
      <c r="B204">
        <v>4.28</v>
      </c>
      <c r="C204">
        <f t="shared" si="29"/>
        <v>5.4187192118226764E-2</v>
      </c>
      <c r="E204">
        <f t="shared" si="30"/>
        <v>5.7958315573329956E-2</v>
      </c>
      <c r="F204">
        <f t="shared" si="31"/>
        <v>3.3591663440977015E-3</v>
      </c>
    </row>
    <row r="205" spans="1:6" x14ac:dyDescent="0.25">
      <c r="A205" s="2">
        <v>42550</v>
      </c>
      <c r="B205">
        <v>4.42</v>
      </c>
      <c r="C205">
        <f t="shared" si="29"/>
        <v>3.2710280373831696E-2</v>
      </c>
      <c r="E205">
        <f t="shared" si="30"/>
        <v>3.6481403828934889E-2</v>
      </c>
      <c r="F205">
        <f t="shared" si="31"/>
        <v>1.3308928253298251E-3</v>
      </c>
    </row>
    <row r="206" spans="1:6" x14ac:dyDescent="0.25">
      <c r="A206" s="2">
        <v>42551</v>
      </c>
      <c r="B206">
        <v>4.28</v>
      </c>
      <c r="C206">
        <f t="shared" si="29"/>
        <v>-3.1674208144796309E-2</v>
      </c>
      <c r="E206">
        <f t="shared" si="30"/>
        <v>-2.7903084689693117E-2</v>
      </c>
      <c r="F206">
        <f t="shared" si="31"/>
        <v>7.7858213520018643E-4</v>
      </c>
    </row>
    <row r="207" spans="1:6" x14ac:dyDescent="0.25">
      <c r="A207" s="2">
        <v>42552</v>
      </c>
      <c r="B207">
        <v>4.59</v>
      </c>
      <c r="C207">
        <f t="shared" si="29"/>
        <v>7.2429906542055986E-2</v>
      </c>
      <c r="E207">
        <f t="shared" si="30"/>
        <v>7.6201029997159178E-2</v>
      </c>
      <c r="F207">
        <f t="shared" si="31"/>
        <v>5.8065969726279528E-3</v>
      </c>
    </row>
    <row r="208" spans="1:6" x14ac:dyDescent="0.25">
      <c r="A208" s="2">
        <v>42556</v>
      </c>
      <c r="B208">
        <v>4.3</v>
      </c>
      <c r="C208">
        <f t="shared" si="29"/>
        <v>-6.3180827886710256E-2</v>
      </c>
      <c r="E208">
        <f t="shared" si="30"/>
        <v>-5.9409704431607063E-2</v>
      </c>
      <c r="F208">
        <f t="shared" si="31"/>
        <v>3.5295129806509119E-3</v>
      </c>
    </row>
    <row r="209" spans="1:6" x14ac:dyDescent="0.25">
      <c r="A209" s="2">
        <v>42557</v>
      </c>
      <c r="B209">
        <v>4.3499999999999996</v>
      </c>
      <c r="C209">
        <f t="shared" si="29"/>
        <v>1.1627906976744146E-2</v>
      </c>
      <c r="E209">
        <f t="shared" si="30"/>
        <v>1.539903043184734E-2</v>
      </c>
      <c r="F209">
        <f t="shared" si="31"/>
        <v>2.3713013824096048E-4</v>
      </c>
    </row>
    <row r="210" spans="1:6" x14ac:dyDescent="0.25">
      <c r="A210" s="2">
        <v>42558</v>
      </c>
      <c r="B210">
        <v>4.2300000000000004</v>
      </c>
      <c r="C210">
        <f t="shared" si="29"/>
        <v>-2.7586206896551547E-2</v>
      </c>
      <c r="E210">
        <f t="shared" si="30"/>
        <v>-2.3815083441448354E-2</v>
      </c>
      <c r="F210">
        <f t="shared" si="31"/>
        <v>5.6715819932314762E-4</v>
      </c>
    </row>
    <row r="211" spans="1:6" x14ac:dyDescent="0.25">
      <c r="A211" s="2">
        <v>42559</v>
      </c>
      <c r="B211">
        <v>4.24</v>
      </c>
      <c r="C211">
        <f t="shared" si="29"/>
        <v>2.3640661938533771E-3</v>
      </c>
      <c r="E211">
        <f t="shared" si="30"/>
        <v>6.13518964895657E-3</v>
      </c>
      <c r="F211">
        <f t="shared" si="31"/>
        <v>3.7640552028663841E-5</v>
      </c>
    </row>
    <row r="212" spans="1:6" x14ac:dyDescent="0.25">
      <c r="A212" s="2">
        <v>42562</v>
      </c>
      <c r="B212">
        <v>4.18</v>
      </c>
      <c r="C212">
        <f t="shared" si="29"/>
        <v>-1.4150943396226532E-2</v>
      </c>
      <c r="E212">
        <f t="shared" si="30"/>
        <v>-1.0379819941123337E-2</v>
      </c>
      <c r="F212">
        <f t="shared" si="31"/>
        <v>1.0774066201014169E-4</v>
      </c>
    </row>
    <row r="213" spans="1:6" x14ac:dyDescent="0.25">
      <c r="A213" s="2">
        <v>42563</v>
      </c>
      <c r="B213">
        <v>4.58</v>
      </c>
      <c r="C213">
        <f t="shared" si="29"/>
        <v>9.5693779904306317E-2</v>
      </c>
      <c r="E213">
        <f t="shared" si="30"/>
        <v>9.9464903359409509E-2</v>
      </c>
      <c r="F213">
        <f t="shared" si="31"/>
        <v>9.8932670002966731E-3</v>
      </c>
    </row>
    <row r="214" spans="1:6" x14ac:dyDescent="0.25">
      <c r="A214" s="2">
        <v>42564</v>
      </c>
      <c r="B214">
        <v>4.3499999999999996</v>
      </c>
      <c r="C214">
        <f t="shared" si="29"/>
        <v>-5.0218340611353801E-2</v>
      </c>
      <c r="E214">
        <f t="shared" si="30"/>
        <v>-4.6447217156250609E-2</v>
      </c>
      <c r="F214">
        <f t="shared" si="31"/>
        <v>2.157343981559901E-3</v>
      </c>
    </row>
    <row r="215" spans="1:6" x14ac:dyDescent="0.25">
      <c r="A215" s="2">
        <v>42565</v>
      </c>
      <c r="B215">
        <v>4.5</v>
      </c>
      <c r="C215">
        <f t="shared" si="29"/>
        <v>3.4482758620689738E-2</v>
      </c>
      <c r="E215">
        <f t="shared" si="30"/>
        <v>3.825388207579293E-2</v>
      </c>
      <c r="F215">
        <f t="shared" si="31"/>
        <v>1.4633594938686717E-3</v>
      </c>
    </row>
    <row r="216" spans="1:6" x14ac:dyDescent="0.25">
      <c r="A216" s="2">
        <v>42566</v>
      </c>
      <c r="B216">
        <v>4.42</v>
      </c>
      <c r="C216">
        <f t="shared" si="29"/>
        <v>-1.7777777777777795E-2</v>
      </c>
      <c r="E216">
        <f t="shared" si="30"/>
        <v>-1.4006654322674603E-2</v>
      </c>
      <c r="F216">
        <f t="shared" si="31"/>
        <v>1.9618636531489912E-4</v>
      </c>
    </row>
    <row r="217" spans="1:6" x14ac:dyDescent="0.25">
      <c r="A217" s="2">
        <v>42569</v>
      </c>
      <c r="B217">
        <v>4.5999999999999996</v>
      </c>
      <c r="C217">
        <f t="shared" si="29"/>
        <v>4.0723981900452427E-2</v>
      </c>
      <c r="E217">
        <f t="shared" si="30"/>
        <v>4.449510535555562E-2</v>
      </c>
      <c r="F217">
        <f t="shared" si="31"/>
        <v>1.9798144006019946E-3</v>
      </c>
    </row>
    <row r="218" spans="1:6" x14ac:dyDescent="0.25">
      <c r="A218" s="2">
        <v>42570</v>
      </c>
      <c r="B218">
        <v>4.5</v>
      </c>
      <c r="C218">
        <f t="shared" si="29"/>
        <v>-2.1739130434782532E-2</v>
      </c>
      <c r="E218">
        <f t="shared" si="30"/>
        <v>-1.7968006979679339E-2</v>
      </c>
      <c r="F218">
        <f t="shared" si="31"/>
        <v>3.2284927482180545E-4</v>
      </c>
    </row>
    <row r="219" spans="1:6" x14ac:dyDescent="0.25">
      <c r="A219" s="2">
        <v>42571</v>
      </c>
      <c r="B219">
        <v>4.74</v>
      </c>
      <c r="C219">
        <f t="shared" si="29"/>
        <v>5.3333333333333378E-2</v>
      </c>
      <c r="E219">
        <f t="shared" si="30"/>
        <v>5.7104456788436571E-2</v>
      </c>
      <c r="F219">
        <f t="shared" si="31"/>
        <v>3.2609189851024196E-3</v>
      </c>
    </row>
    <row r="220" spans="1:6" x14ac:dyDescent="0.25">
      <c r="A220" s="2">
        <v>42572</v>
      </c>
      <c r="B220">
        <v>4.97</v>
      </c>
      <c r="C220">
        <f t="shared" si="29"/>
        <v>4.8523206751054752E-2</v>
      </c>
      <c r="E220">
        <f t="shared" si="30"/>
        <v>5.2294330206157945E-2</v>
      </c>
      <c r="F220">
        <f t="shared" si="31"/>
        <v>2.7346969717106833E-3</v>
      </c>
    </row>
    <row r="221" spans="1:6" x14ac:dyDescent="0.25">
      <c r="A221" s="2">
        <v>42573</v>
      </c>
      <c r="B221">
        <v>5.39</v>
      </c>
      <c r="C221">
        <f t="shared" si="29"/>
        <v>8.4507042253521111E-2</v>
      </c>
      <c r="E221">
        <f t="shared" si="30"/>
        <v>8.8278165708624304E-2</v>
      </c>
      <c r="F221">
        <f t="shared" si="31"/>
        <v>7.7930345408793317E-3</v>
      </c>
    </row>
    <row r="222" spans="1:6" x14ac:dyDescent="0.25">
      <c r="A222" s="2">
        <v>42576</v>
      </c>
      <c r="B222">
        <v>5.14</v>
      </c>
      <c r="C222">
        <f t="shared" si="29"/>
        <v>-4.63821892393321E-2</v>
      </c>
      <c r="E222">
        <f t="shared" si="30"/>
        <v>-4.2611065784228908E-2</v>
      </c>
      <c r="F222">
        <f t="shared" si="31"/>
        <v>1.8157029272678836E-3</v>
      </c>
    </row>
    <row r="223" spans="1:6" x14ac:dyDescent="0.25">
      <c r="A223" s="2">
        <v>42577</v>
      </c>
      <c r="B223">
        <v>5.35</v>
      </c>
      <c r="C223">
        <f t="shared" si="29"/>
        <v>4.0856031128404663E-2</v>
      </c>
      <c r="E223">
        <f t="shared" si="30"/>
        <v>4.4627154583507855E-2</v>
      </c>
      <c r="F223">
        <f t="shared" si="31"/>
        <v>1.9915829262203062E-3</v>
      </c>
    </row>
    <row r="224" spans="1:6" x14ac:dyDescent="0.25">
      <c r="A224" s="2">
        <v>42578</v>
      </c>
      <c r="B224">
        <v>5.19</v>
      </c>
      <c r="C224">
        <f t="shared" si="29"/>
        <v>-2.9906542056074629E-2</v>
      </c>
      <c r="E224">
        <f t="shared" si="30"/>
        <v>-2.6135418600971436E-2</v>
      </c>
      <c r="F224">
        <f t="shared" si="31"/>
        <v>6.8306010544800372E-4</v>
      </c>
    </row>
    <row r="225" spans="1:6" x14ac:dyDescent="0.25">
      <c r="A225" s="2">
        <v>42579</v>
      </c>
      <c r="B225">
        <v>5.19</v>
      </c>
      <c r="C225">
        <f t="shared" si="29"/>
        <v>0</v>
      </c>
      <c r="E225">
        <f t="shared" si="30"/>
        <v>3.7711234551031933E-3</v>
      </c>
      <c r="F225">
        <f t="shared" si="31"/>
        <v>1.4221372113629447E-5</v>
      </c>
    </row>
    <row r="226" spans="1:6" x14ac:dyDescent="0.25">
      <c r="A226" s="2">
        <v>42580</v>
      </c>
      <c r="B226">
        <v>5.42</v>
      </c>
      <c r="C226">
        <f t="shared" si="29"/>
        <v>4.4315992292870816E-2</v>
      </c>
      <c r="E226">
        <f t="shared" si="30"/>
        <v>4.8087115747974009E-2</v>
      </c>
      <c r="F226">
        <f t="shared" si="31"/>
        <v>2.3123707009590497E-3</v>
      </c>
    </row>
    <row r="227" spans="1:6" x14ac:dyDescent="0.25">
      <c r="A227" s="2">
        <v>42583</v>
      </c>
      <c r="B227">
        <v>5.09</v>
      </c>
      <c r="C227">
        <f t="shared" si="29"/>
        <v>-6.0885608856088576E-2</v>
      </c>
      <c r="E227">
        <f t="shared" si="30"/>
        <v>-5.7114485400985383E-2</v>
      </c>
      <c r="F227">
        <f t="shared" si="31"/>
        <v>3.2620644426193724E-3</v>
      </c>
    </row>
    <row r="228" spans="1:6" x14ac:dyDescent="0.25">
      <c r="A228" s="2">
        <v>42584</v>
      </c>
      <c r="B228">
        <v>4.9000000000000004</v>
      </c>
      <c r="C228">
        <f t="shared" si="29"/>
        <v>-3.7328094302553932E-2</v>
      </c>
      <c r="E228">
        <f t="shared" si="30"/>
        <v>-3.355697084745074E-2</v>
      </c>
      <c r="F228">
        <f t="shared" si="31"/>
        <v>1.1260702924566588E-3</v>
      </c>
    </row>
    <row r="229" spans="1:6" x14ac:dyDescent="0.25">
      <c r="A229" s="2">
        <v>42585</v>
      </c>
      <c r="B229">
        <v>5.29</v>
      </c>
      <c r="C229">
        <f t="shared" si="29"/>
        <v>7.9591836734693805E-2</v>
      </c>
      <c r="E229">
        <f t="shared" si="30"/>
        <v>8.3362960189796997E-2</v>
      </c>
      <c r="F229">
        <f t="shared" si="31"/>
        <v>6.9493831316056794E-3</v>
      </c>
    </row>
    <row r="230" spans="1:6" x14ac:dyDescent="0.25">
      <c r="A230" s="2">
        <v>42586</v>
      </c>
      <c r="B230">
        <v>5.13</v>
      </c>
      <c r="C230">
        <f t="shared" si="29"/>
        <v>-3.0245746691871481E-2</v>
      </c>
      <c r="E230">
        <f t="shared" si="30"/>
        <v>-2.6474623236768288E-2</v>
      </c>
      <c r="F230">
        <f t="shared" si="31"/>
        <v>7.0090567552883137E-4</v>
      </c>
    </row>
    <row r="231" spans="1:6" x14ac:dyDescent="0.25">
      <c r="A231" s="2">
        <v>42587</v>
      </c>
      <c r="B231">
        <v>4.8899999999999997</v>
      </c>
      <c r="C231">
        <f t="shared" si="29"/>
        <v>-4.6783625730994198E-2</v>
      </c>
      <c r="E231">
        <f t="shared" si="30"/>
        <v>-4.3012502275891006E-2</v>
      </c>
      <c r="F231">
        <f t="shared" si="31"/>
        <v>1.8500753520335289E-3</v>
      </c>
    </row>
    <row r="232" spans="1:6" x14ac:dyDescent="0.25">
      <c r="A232" s="2">
        <v>42590</v>
      </c>
      <c r="B232">
        <v>5.01</v>
      </c>
      <c r="C232">
        <f t="shared" si="29"/>
        <v>2.4539877300613522E-2</v>
      </c>
      <c r="E232">
        <f t="shared" si="30"/>
        <v>2.8311000755716714E-2</v>
      </c>
      <c r="F232">
        <f t="shared" si="31"/>
        <v>8.0151276379019233E-4</v>
      </c>
    </row>
    <row r="233" spans="1:6" x14ac:dyDescent="0.25">
      <c r="A233" s="2">
        <v>42591</v>
      </c>
      <c r="B233">
        <v>4.8100000000000005</v>
      </c>
      <c r="C233">
        <f t="shared" si="29"/>
        <v>-3.9920159680638584E-2</v>
      </c>
      <c r="E233">
        <f t="shared" si="30"/>
        <v>-3.6149036225535391E-2</v>
      </c>
      <c r="F233">
        <f t="shared" si="31"/>
        <v>1.30675282003507E-3</v>
      </c>
    </row>
    <row r="234" spans="1:6" x14ac:dyDescent="0.25">
      <c r="A234" s="2">
        <v>42592</v>
      </c>
      <c r="B234">
        <v>4.8</v>
      </c>
      <c r="C234">
        <f t="shared" si="29"/>
        <v>-2.0790020790022192E-3</v>
      </c>
      <c r="E234">
        <f t="shared" si="30"/>
        <v>1.6921213761009741E-3</v>
      </c>
      <c r="F234">
        <f t="shared" si="31"/>
        <v>2.8632747514578545E-6</v>
      </c>
    </row>
    <row r="235" spans="1:6" x14ac:dyDescent="0.25">
      <c r="A235" s="2">
        <v>42593</v>
      </c>
      <c r="B235">
        <v>5.03</v>
      </c>
      <c r="C235">
        <f t="shared" si="29"/>
        <v>4.791666666666676E-2</v>
      </c>
      <c r="E235">
        <f t="shared" si="30"/>
        <v>5.1687790121769953E-2</v>
      </c>
      <c r="F235">
        <f t="shared" si="31"/>
        <v>2.6716276476721396E-3</v>
      </c>
    </row>
    <row r="236" spans="1:6" x14ac:dyDescent="0.25">
      <c r="A236" s="2">
        <v>42594</v>
      </c>
      <c r="B236">
        <v>5.0199999999999996</v>
      </c>
      <c r="C236">
        <f t="shared" si="29"/>
        <v>-1.988071570576675E-3</v>
      </c>
      <c r="E236">
        <f t="shared" si="30"/>
        <v>1.7830518845265183E-3</v>
      </c>
      <c r="F236">
        <f t="shared" si="31"/>
        <v>3.1792740229135684E-6</v>
      </c>
    </row>
    <row r="237" spans="1:6" x14ac:dyDescent="0.25">
      <c r="A237" s="2">
        <v>42597</v>
      </c>
      <c r="B237">
        <v>5.5</v>
      </c>
      <c r="C237">
        <f t="shared" si="29"/>
        <v>9.5617529880478183E-2</v>
      </c>
      <c r="E237">
        <f t="shared" si="30"/>
        <v>9.9388653335581376E-2</v>
      </c>
      <c r="F237">
        <f t="shared" si="31"/>
        <v>9.8781044118603709E-3</v>
      </c>
    </row>
    <row r="238" spans="1:6" x14ac:dyDescent="0.25">
      <c r="A238" s="2">
        <v>42598</v>
      </c>
      <c r="B238">
        <v>5.91</v>
      </c>
      <c r="C238">
        <f t="shared" si="29"/>
        <v>7.4545454545454568E-2</v>
      </c>
      <c r="E238">
        <f t="shared" si="30"/>
        <v>7.831657800055776E-2</v>
      </c>
      <c r="F238">
        <f t="shared" si="31"/>
        <v>6.133486389717448E-3</v>
      </c>
    </row>
    <row r="239" spans="1:6" x14ac:dyDescent="0.25">
      <c r="A239" s="2">
        <v>42599</v>
      </c>
      <c r="B239">
        <v>5.68</v>
      </c>
      <c r="C239">
        <f t="shared" si="29"/>
        <v>-3.8917089678511069E-2</v>
      </c>
      <c r="E239">
        <f t="shared" si="30"/>
        <v>-3.5145966223407876E-2</v>
      </c>
      <c r="F239">
        <f t="shared" si="31"/>
        <v>1.2352389417769273E-3</v>
      </c>
    </row>
    <row r="240" spans="1:6" x14ac:dyDescent="0.25">
      <c r="A240" s="2">
        <v>42600</v>
      </c>
      <c r="B240">
        <v>6.2</v>
      </c>
      <c r="C240">
        <f t="shared" si="29"/>
        <v>9.1549295774647974E-2</v>
      </c>
      <c r="E240">
        <f t="shared" si="30"/>
        <v>9.5320419229751166E-2</v>
      </c>
      <c r="F240">
        <f t="shared" si="31"/>
        <v>9.0859823221355156E-3</v>
      </c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4"/>
  <sheetViews>
    <sheetView topLeftCell="D1" zoomScaleNormal="100" workbookViewId="0">
      <selection activeCell="E11" sqref="E11"/>
    </sheetView>
  </sheetViews>
  <sheetFormatPr defaultRowHeight="15" x14ac:dyDescent="0.25"/>
  <cols>
    <col min="1" max="1" width="13.28515625" customWidth="1"/>
    <col min="2" max="2" width="9.5703125" customWidth="1"/>
    <col min="4" max="7" width="39.42578125" customWidth="1"/>
    <col min="8" max="8" width="31.140625" customWidth="1"/>
    <col min="10" max="10" width="12.7109375" style="11" customWidth="1"/>
    <col min="11" max="11" width="17" style="11" customWidth="1"/>
    <col min="12" max="12" width="12.28515625" style="39" customWidth="1"/>
    <col min="13" max="13" width="27.28515625" style="11" customWidth="1"/>
    <col min="14" max="14" width="12.28515625" style="11" customWidth="1"/>
    <col min="15" max="16" width="9.140625" style="11"/>
    <col min="17" max="20" width="20.5703125" style="11" customWidth="1"/>
    <col min="21" max="22" width="20.28515625" style="11" customWidth="1"/>
    <col min="23" max="23" width="36.85546875" style="11" customWidth="1"/>
    <col min="24" max="24" width="29.7109375" style="11" customWidth="1"/>
    <col min="25" max="25" width="12" style="11" customWidth="1"/>
    <col min="26" max="26" width="10.7109375" style="11" customWidth="1"/>
    <col min="27" max="27" width="17.42578125" style="11" customWidth="1"/>
  </cols>
  <sheetData>
    <row r="1" spans="1:28" ht="15.75" thickBot="1" x14ac:dyDescent="0.3">
      <c r="A1" t="s">
        <v>76</v>
      </c>
      <c r="J1"/>
      <c r="K1"/>
      <c r="L1" s="43"/>
      <c r="M1"/>
      <c r="N1"/>
      <c r="O1"/>
      <c r="P1"/>
      <c r="Q1" t="s">
        <v>62</v>
      </c>
      <c r="R1" t="s">
        <v>71</v>
      </c>
      <c r="S1" t="s">
        <v>68</v>
      </c>
      <c r="T1" t="s">
        <v>69</v>
      </c>
      <c r="U1" t="s">
        <v>62</v>
      </c>
      <c r="V1" t="s">
        <v>71</v>
      </c>
      <c r="W1" t="s">
        <v>68</v>
      </c>
      <c r="X1" t="s">
        <v>69</v>
      </c>
      <c r="Y1"/>
      <c r="Z1"/>
      <c r="AA1"/>
    </row>
    <row r="2" spans="1:28" ht="15.75" thickBot="1" x14ac:dyDescent="0.3">
      <c r="A2" t="s">
        <v>1</v>
      </c>
      <c r="B2" t="s">
        <v>2</v>
      </c>
      <c r="C2" t="s">
        <v>20</v>
      </c>
      <c r="D2" t="s">
        <v>77</v>
      </c>
      <c r="E2" t="s">
        <v>46</v>
      </c>
      <c r="F2" t="s">
        <v>65</v>
      </c>
      <c r="G2" t="s">
        <v>47</v>
      </c>
      <c r="H2" s="7" t="s">
        <v>48</v>
      </c>
      <c r="I2" s="9">
        <f>SUM(F4:F122)/(COUNT(C4:C122)-2)</f>
        <v>5.8784134314748956E-3</v>
      </c>
      <c r="J2" s="16" t="s">
        <v>78</v>
      </c>
      <c r="K2" s="16"/>
      <c r="L2" s="42" t="s">
        <v>56</v>
      </c>
      <c r="M2" s="16" t="s">
        <v>57</v>
      </c>
      <c r="N2" s="16" t="s">
        <v>58</v>
      </c>
      <c r="O2" s="16" t="s">
        <v>59</v>
      </c>
      <c r="P2" s="16" t="s">
        <v>67</v>
      </c>
      <c r="Q2" s="16" t="s">
        <v>60</v>
      </c>
      <c r="R2" s="16"/>
      <c r="S2" s="16"/>
      <c r="T2" s="16"/>
      <c r="U2" s="16" t="s">
        <v>61</v>
      </c>
      <c r="V2" s="16"/>
      <c r="W2" s="16"/>
      <c r="Y2"/>
      <c r="Z2"/>
      <c r="AA2"/>
    </row>
    <row r="3" spans="1:28" ht="16.5" thickBot="1" x14ac:dyDescent="0.3">
      <c r="A3" s="2">
        <v>42257</v>
      </c>
      <c r="B3">
        <v>7.59</v>
      </c>
      <c r="C3">
        <v>0</v>
      </c>
      <c r="D3" s="6">
        <f>AVERAGE(C4:C122)</f>
        <v>-3.7711234551031933E-3</v>
      </c>
      <c r="E3" s="17"/>
      <c r="F3" s="17"/>
      <c r="G3" s="17"/>
      <c r="H3" s="21" t="s">
        <v>49</v>
      </c>
      <c r="I3" s="12">
        <f>SQRT(I2)</f>
        <v>7.667081212218177E-2</v>
      </c>
      <c r="AA3" s="11" t="s">
        <v>28</v>
      </c>
      <c r="AB3">
        <f>1+D3</f>
        <v>0.99622887654489678</v>
      </c>
    </row>
    <row r="4" spans="1:28" x14ac:dyDescent="0.25">
      <c r="A4" s="2">
        <v>42258</v>
      </c>
      <c r="B4">
        <v>7.57</v>
      </c>
      <c r="C4">
        <f t="shared" ref="C4:C67" si="0">(B4-B3)/B3</f>
        <v>-2.6350461133069266E-3</v>
      </c>
      <c r="E4">
        <f t="shared" ref="E4:E67" si="1">C4-$D$3</f>
        <v>1.1360773417962667E-3</v>
      </c>
      <c r="F4">
        <f t="shared" ref="F4:F67" si="2">E4^2</f>
        <v>1.2906717265428714E-6</v>
      </c>
      <c r="G4">
        <f t="shared" ref="G4:G67" si="3">(E4-$D$3)^2</f>
        <v>2.4080619661090696E-5</v>
      </c>
      <c r="H4" s="21" t="s">
        <v>50</v>
      </c>
      <c r="I4" s="12">
        <f>Y2</f>
        <v>0</v>
      </c>
      <c r="J4" s="11">
        <f t="shared" ref="J4:J67" si="4">E4/$I$3</f>
        <v>1.4817598905641252E-2</v>
      </c>
      <c r="L4" s="39">
        <f t="shared" ref="L4:L35" si="5">J4</f>
        <v>1.4817598905641252E-2</v>
      </c>
      <c r="M4" s="11">
        <f t="shared" ref="M4:M35" si="6">RANK(L4,$L$4:$L$123)</f>
        <v>60</v>
      </c>
      <c r="N4" s="39">
        <f t="shared" ref="N4:N35" si="7">L4</f>
        <v>1.4817598905641252E-2</v>
      </c>
      <c r="O4" s="11">
        <f t="shared" ref="O4:O35" si="8">RANK(N4,$N$4:$N$123)</f>
        <v>60</v>
      </c>
      <c r="P4" s="11">
        <v>1</v>
      </c>
      <c r="Q4" s="11">
        <f t="shared" ref="Q4:Q35" si="9">M4/(COUNT($M$4:$M$123)+1)-0.5</f>
        <v>-4.1322314049586639E-3</v>
      </c>
      <c r="R4" s="11">
        <f>SUM($Q$4:Q4)/P4</f>
        <v>-4.1322314049586639E-3</v>
      </c>
      <c r="S4" s="11">
        <f t="shared" ref="S4:S35" si="10">(P4/11)*R4^2</f>
        <v>1.5523033076478777E-6</v>
      </c>
      <c r="U4" s="11">
        <f t="shared" ref="U4:U35" si="11">O4/(COUNT($O$4:$O$123)+1)-0.5</f>
        <v>-4.1322314049586639E-3</v>
      </c>
      <c r="V4" s="11">
        <f>SUM($U$4:U4)/P4</f>
        <v>-4.1322314049586639E-3</v>
      </c>
      <c r="W4" s="11">
        <f t="shared" ref="W4:W35" si="12">(P4/11)*V4^2</f>
        <v>1.5523033076478777E-6</v>
      </c>
    </row>
    <row r="5" spans="1:28" x14ac:dyDescent="0.25">
      <c r="A5" s="2">
        <v>42261</v>
      </c>
      <c r="B5">
        <v>7.92</v>
      </c>
      <c r="C5">
        <f t="shared" si="0"/>
        <v>4.6235138705416068E-2</v>
      </c>
      <c r="E5">
        <f t="shared" si="1"/>
        <v>5.000626216051926E-2</v>
      </c>
      <c r="F5">
        <f t="shared" si="2"/>
        <v>2.5006262552665806E-3</v>
      </c>
      <c r="G5">
        <f t="shared" si="3"/>
        <v>2.8920072036513569E-3</v>
      </c>
      <c r="H5" s="21" t="s">
        <v>51</v>
      </c>
      <c r="I5" s="12">
        <f>Y12</f>
        <v>0</v>
      </c>
      <c r="J5" s="11">
        <f t="shared" si="4"/>
        <v>0.65222032708913824</v>
      </c>
      <c r="L5" s="39">
        <f t="shared" si="5"/>
        <v>0.65222032708913824</v>
      </c>
      <c r="M5" s="11">
        <f t="shared" si="6"/>
        <v>24</v>
      </c>
      <c r="N5" s="39">
        <f t="shared" si="7"/>
        <v>0.65222032708913824</v>
      </c>
      <c r="O5" s="11">
        <f t="shared" si="8"/>
        <v>25</v>
      </c>
      <c r="P5" s="11">
        <v>2</v>
      </c>
      <c r="Q5" s="11">
        <f t="shared" si="9"/>
        <v>-0.30165289256198347</v>
      </c>
      <c r="R5" s="11">
        <f>SUM($Q$4:Q5)/P5</f>
        <v>-0.15289256198347106</v>
      </c>
      <c r="S5" s="11">
        <f t="shared" si="10"/>
        <v>4.2502064563399167E-3</v>
      </c>
      <c r="U5" s="11">
        <f t="shared" si="11"/>
        <v>-0.29338842975206614</v>
      </c>
      <c r="V5" s="11">
        <f>SUM($U$4:U5)/P5</f>
        <v>-0.1487603305785124</v>
      </c>
      <c r="W5" s="11">
        <f t="shared" si="12"/>
        <v>4.0235701734233258E-3</v>
      </c>
    </row>
    <row r="6" spans="1:28" x14ac:dyDescent="0.25">
      <c r="A6" s="2">
        <v>42262</v>
      </c>
      <c r="B6">
        <v>7.89</v>
      </c>
      <c r="C6">
        <f t="shared" si="0"/>
        <v>-3.7878787878788192E-3</v>
      </c>
      <c r="E6">
        <f t="shared" si="1"/>
        <v>-1.6755332775625874E-5</v>
      </c>
      <c r="F6">
        <f t="shared" si="2"/>
        <v>2.8074117642196263E-10</v>
      </c>
      <c r="G6">
        <f t="shared" si="3"/>
        <v>1.4095279997949425E-5</v>
      </c>
      <c r="H6" s="21" t="s">
        <v>52</v>
      </c>
      <c r="I6" s="12">
        <f>SQRT(I2*6)</f>
        <v>0.1878043678641404</v>
      </c>
      <c r="J6" s="11">
        <f t="shared" si="4"/>
        <v>-2.1853600231760631E-4</v>
      </c>
      <c r="L6" s="39">
        <f t="shared" si="5"/>
        <v>-2.1853600231760631E-4</v>
      </c>
      <c r="M6" s="11">
        <f t="shared" si="6"/>
        <v>61</v>
      </c>
      <c r="N6" s="39">
        <f t="shared" si="7"/>
        <v>-2.1853600231760631E-4</v>
      </c>
      <c r="O6" s="11">
        <f t="shared" si="8"/>
        <v>61</v>
      </c>
      <c r="P6" s="11">
        <v>3</v>
      </c>
      <c r="Q6" s="11">
        <f t="shared" si="9"/>
        <v>4.1322314049586639E-3</v>
      </c>
      <c r="R6" s="11">
        <f>SUM($Q$4:Q6)/P6</f>
        <v>-0.10055096418732783</v>
      </c>
      <c r="S6" s="11">
        <f t="shared" si="10"/>
        <v>2.7574081088185317E-3</v>
      </c>
      <c r="U6" s="11">
        <f t="shared" si="11"/>
        <v>4.1322314049586639E-3</v>
      </c>
      <c r="V6" s="11">
        <f>SUM($U$4:U6)/P6</f>
        <v>-9.7796143250688708E-2</v>
      </c>
      <c r="W6" s="11">
        <f t="shared" si="12"/>
        <v>2.608386991284334E-3</v>
      </c>
    </row>
    <row r="7" spans="1:28" x14ac:dyDescent="0.25">
      <c r="A7" s="2">
        <v>42263</v>
      </c>
      <c r="B7">
        <v>9</v>
      </c>
      <c r="C7">
        <f t="shared" si="0"/>
        <v>0.14068441064638787</v>
      </c>
      <c r="E7">
        <f t="shared" si="1"/>
        <v>0.14445553410149106</v>
      </c>
      <c r="F7">
        <f t="shared" si="2"/>
        <v>2.0867401332547046E-2</v>
      </c>
      <c r="G7">
        <f t="shared" si="3"/>
        <v>2.1971142010399861E-2</v>
      </c>
      <c r="H7" s="21" t="s">
        <v>53</v>
      </c>
      <c r="I7" s="12">
        <f>SQRT(I2*118)</f>
        <v>0.83285820216531314</v>
      </c>
      <c r="J7" s="11">
        <f t="shared" si="4"/>
        <v>1.8841007432044452</v>
      </c>
      <c r="L7" s="39">
        <f t="shared" si="5"/>
        <v>1.8841007432044452</v>
      </c>
      <c r="M7" s="11">
        <f t="shared" si="6"/>
        <v>5</v>
      </c>
      <c r="N7" s="39">
        <f t="shared" si="7"/>
        <v>1.8841007432044452</v>
      </c>
      <c r="O7" s="11">
        <f t="shared" si="8"/>
        <v>5</v>
      </c>
      <c r="P7" s="11">
        <v>4</v>
      </c>
      <c r="Q7" s="11">
        <f t="shared" si="9"/>
        <v>-0.45867768595041325</v>
      </c>
      <c r="R7" s="11">
        <f>SUM($Q$4:Q7)/P7</f>
        <v>-0.19008264462809918</v>
      </c>
      <c r="S7" s="11">
        <f t="shared" si="10"/>
        <v>1.3138695195931725E-2</v>
      </c>
      <c r="U7" s="11">
        <f t="shared" si="11"/>
        <v>-0.45867768595041325</v>
      </c>
      <c r="V7" s="11">
        <f>SUM($U$4:U7)/P7</f>
        <v>-0.18801652892561985</v>
      </c>
      <c r="W7" s="11">
        <f t="shared" si="12"/>
        <v>1.2854623690632162E-2</v>
      </c>
    </row>
    <row r="8" spans="1:28" x14ac:dyDescent="0.25">
      <c r="A8" s="2">
        <v>42264</v>
      </c>
      <c r="B8">
        <v>8.61</v>
      </c>
      <c r="C8">
        <f t="shared" si="0"/>
        <v>-4.3333333333333397E-2</v>
      </c>
      <c r="E8">
        <f t="shared" si="1"/>
        <v>-3.9562209878230205E-2</v>
      </c>
      <c r="F8">
        <f t="shared" si="2"/>
        <v>1.5651684504491357E-3</v>
      </c>
      <c r="G8">
        <f t="shared" si="3"/>
        <v>1.2810018673477467E-3</v>
      </c>
      <c r="H8" s="21" t="s">
        <v>54</v>
      </c>
      <c r="I8" s="12">
        <f>I4/I6</f>
        <v>0</v>
      </c>
      <c r="J8" s="11">
        <f t="shared" si="4"/>
        <v>-0.51600092373071904</v>
      </c>
      <c r="L8" s="39">
        <f t="shared" si="5"/>
        <v>-0.51600092373071904</v>
      </c>
      <c r="M8" s="11">
        <f t="shared" si="6"/>
        <v>86</v>
      </c>
      <c r="N8" s="39">
        <f t="shared" si="7"/>
        <v>-0.51600092373071904</v>
      </c>
      <c r="O8" s="11">
        <f t="shared" si="8"/>
        <v>86</v>
      </c>
      <c r="P8" s="11">
        <v>5</v>
      </c>
      <c r="Q8" s="11">
        <f t="shared" si="9"/>
        <v>0.21074380165289253</v>
      </c>
      <c r="R8" s="11">
        <f>SUM($Q$4:Q8)/P8</f>
        <v>-0.10991735537190084</v>
      </c>
      <c r="S8" s="11">
        <f t="shared" si="10"/>
        <v>5.4917386417966995E-3</v>
      </c>
      <c r="U8" s="11">
        <f t="shared" si="11"/>
        <v>0.21074380165289253</v>
      </c>
      <c r="V8" s="11">
        <f>SUM($U$4:U8)/P8</f>
        <v>-0.10826446280991738</v>
      </c>
      <c r="W8" s="11">
        <f t="shared" si="12"/>
        <v>5.3278154125090829E-3</v>
      </c>
    </row>
    <row r="9" spans="1:28" ht="15.75" thickBot="1" x14ac:dyDescent="0.3">
      <c r="A9" s="2">
        <v>42265</v>
      </c>
      <c r="B9">
        <v>8.9600000000000009</v>
      </c>
      <c r="C9">
        <f t="shared" si="0"/>
        <v>4.0650406504065206E-2</v>
      </c>
      <c r="E9">
        <f t="shared" si="1"/>
        <v>4.4421529959168399E-2</v>
      </c>
      <c r="F9">
        <f t="shared" si="2"/>
        <v>1.9732723239132958E-3</v>
      </c>
      <c r="G9">
        <f t="shared" si="3"/>
        <v>2.3225318431081034E-3</v>
      </c>
      <c r="H9" s="20" t="s">
        <v>55</v>
      </c>
      <c r="I9" s="15">
        <f>I5/I7</f>
        <v>0</v>
      </c>
      <c r="J9" s="11">
        <f t="shared" si="4"/>
        <v>0.57937993259258469</v>
      </c>
      <c r="L9" s="39">
        <f t="shared" si="5"/>
        <v>0.57937993259258469</v>
      </c>
      <c r="M9" s="11">
        <f t="shared" si="6"/>
        <v>27</v>
      </c>
      <c r="N9" s="39">
        <f t="shared" si="7"/>
        <v>0.57937993259258469</v>
      </c>
      <c r="O9" s="11">
        <f t="shared" si="8"/>
        <v>28</v>
      </c>
      <c r="P9" s="11">
        <v>6</v>
      </c>
      <c r="Q9" s="11">
        <f t="shared" si="9"/>
        <v>-0.27685950413223137</v>
      </c>
      <c r="R9" s="11">
        <f>SUM($Q$4:Q9)/P9</f>
        <v>-0.13774104683195593</v>
      </c>
      <c r="S9" s="11">
        <f t="shared" si="10"/>
        <v>1.0348688717652585E-2</v>
      </c>
      <c r="U9" s="11">
        <f t="shared" si="11"/>
        <v>-0.26859504132231404</v>
      </c>
      <c r="V9" s="11">
        <f>SUM($U$4:U9)/P9</f>
        <v>-0.13498622589531681</v>
      </c>
      <c r="W9" s="11">
        <f t="shared" si="12"/>
        <v>9.9388806444335436E-3</v>
      </c>
    </row>
    <row r="10" spans="1:28" x14ac:dyDescent="0.25">
      <c r="A10" s="2">
        <v>42268</v>
      </c>
      <c r="B10">
        <v>8.58</v>
      </c>
      <c r="C10">
        <f t="shared" si="0"/>
        <v>-4.2410714285714371E-2</v>
      </c>
      <c r="E10">
        <f t="shared" si="1"/>
        <v>-3.8639590830611178E-2</v>
      </c>
      <c r="F10">
        <f t="shared" si="2"/>
        <v>1.4930179795570515E-3</v>
      </c>
      <c r="G10">
        <f t="shared" si="3"/>
        <v>1.2158100171168647E-3</v>
      </c>
      <c r="J10" s="11">
        <f t="shared" si="4"/>
        <v>-0.50396741290591196</v>
      </c>
      <c r="L10" s="39">
        <f t="shared" si="5"/>
        <v>-0.50396741290591196</v>
      </c>
      <c r="M10" s="11">
        <f t="shared" si="6"/>
        <v>85</v>
      </c>
      <c r="N10" s="39">
        <f t="shared" si="7"/>
        <v>-0.50396741290591196</v>
      </c>
      <c r="O10" s="11">
        <f t="shared" si="8"/>
        <v>85</v>
      </c>
      <c r="P10" s="11">
        <v>7</v>
      </c>
      <c r="Q10" s="11">
        <f t="shared" si="9"/>
        <v>0.2024793388429752</v>
      </c>
      <c r="R10" s="11">
        <f>SUM($Q$4:Q10)/P10</f>
        <v>-8.9138134592680052E-2</v>
      </c>
      <c r="S10" s="11">
        <f t="shared" si="10"/>
        <v>5.0562953882399278E-3</v>
      </c>
      <c r="U10" s="11">
        <f t="shared" si="11"/>
        <v>0.2024793388429752</v>
      </c>
      <c r="V10" s="11">
        <f>SUM($U$4:U10)/P10</f>
        <v>-8.6776859504132248E-2</v>
      </c>
      <c r="W10" s="11">
        <f t="shared" si="12"/>
        <v>4.7919603107090319E-3</v>
      </c>
    </row>
    <row r="11" spans="1:28" x14ac:dyDescent="0.25">
      <c r="A11" s="2">
        <v>42269</v>
      </c>
      <c r="B11">
        <v>8</v>
      </c>
      <c r="C11">
        <f t="shared" si="0"/>
        <v>-6.75990675990676E-2</v>
      </c>
      <c r="E11">
        <f t="shared" si="1"/>
        <v>-6.3827944143964407E-2</v>
      </c>
      <c r="F11">
        <f t="shared" si="2"/>
        <v>4.0740064536450406E-3</v>
      </c>
      <c r="G11">
        <f t="shared" si="3"/>
        <v>3.6068217112540284E-3</v>
      </c>
      <c r="J11" s="11">
        <f t="shared" si="4"/>
        <v>-0.83249338799553718</v>
      </c>
      <c r="L11" s="39">
        <f t="shared" si="5"/>
        <v>-0.83249338799553718</v>
      </c>
      <c r="M11" s="11">
        <f t="shared" si="6"/>
        <v>103</v>
      </c>
      <c r="N11" s="39">
        <f t="shared" si="7"/>
        <v>-0.83249338799553718</v>
      </c>
      <c r="O11" s="11">
        <f t="shared" si="8"/>
        <v>103</v>
      </c>
      <c r="P11" s="11">
        <v>8</v>
      </c>
      <c r="Q11" s="11">
        <f t="shared" si="9"/>
        <v>0.35123966942148765</v>
      </c>
      <c r="R11" s="11">
        <f>SUM($Q$4:Q11)/P11</f>
        <v>-3.4090909090909088E-2</v>
      </c>
      <c r="S11" s="11">
        <f t="shared" si="10"/>
        <v>8.4522915101427484E-4</v>
      </c>
      <c r="U11" s="11">
        <f t="shared" si="11"/>
        <v>0.35123966942148765</v>
      </c>
      <c r="V11" s="11">
        <f>SUM($U$4:U11)/P11</f>
        <v>-3.2024793388429756E-2</v>
      </c>
      <c r="W11" s="11">
        <f t="shared" si="12"/>
        <v>7.4588173932481035E-4</v>
      </c>
    </row>
    <row r="12" spans="1:28" x14ac:dyDescent="0.25">
      <c r="A12" s="2">
        <v>42270</v>
      </c>
      <c r="B12">
        <v>7.58</v>
      </c>
      <c r="C12">
        <f t="shared" si="0"/>
        <v>-5.2499999999999991E-2</v>
      </c>
      <c r="E12">
        <f t="shared" si="1"/>
        <v>-4.8728876544896799E-2</v>
      </c>
      <c r="F12">
        <f t="shared" si="2"/>
        <v>2.3745034093277935E-3</v>
      </c>
      <c r="G12">
        <f t="shared" si="3"/>
        <v>2.0211995628828467E-3</v>
      </c>
      <c r="J12" s="11">
        <f t="shared" si="4"/>
        <v>-0.63555967644170763</v>
      </c>
      <c r="L12" s="39">
        <f t="shared" si="5"/>
        <v>-0.63555967644170763</v>
      </c>
      <c r="M12" s="11">
        <f t="shared" si="6"/>
        <v>92</v>
      </c>
      <c r="N12" s="39">
        <f t="shared" si="7"/>
        <v>-0.63555967644170763</v>
      </c>
      <c r="O12" s="11">
        <f t="shared" si="8"/>
        <v>92</v>
      </c>
      <c r="P12" s="11">
        <v>9</v>
      </c>
      <c r="Q12" s="11">
        <f t="shared" si="9"/>
        <v>0.26033057851239672</v>
      </c>
      <c r="R12" s="11">
        <f>SUM($Q$4:Q12)/P12</f>
        <v>-1.3774104683195547E-3</v>
      </c>
      <c r="S12" s="11">
        <f t="shared" si="10"/>
        <v>1.5523033076478779E-6</v>
      </c>
      <c r="U12" s="11">
        <f t="shared" si="11"/>
        <v>0.26033057851239672</v>
      </c>
      <c r="V12" s="11">
        <f>SUM($U$4:U12)/P12</f>
        <v>4.5913682277318489E-4</v>
      </c>
      <c r="W12" s="11">
        <f t="shared" si="12"/>
        <v>1.7247814529420865E-7</v>
      </c>
    </row>
    <row r="13" spans="1:28" x14ac:dyDescent="0.25">
      <c r="A13" s="2">
        <v>42271</v>
      </c>
      <c r="B13">
        <v>7.76</v>
      </c>
      <c r="C13">
        <f t="shared" si="0"/>
        <v>2.3746701846965663E-2</v>
      </c>
      <c r="E13">
        <f t="shared" si="1"/>
        <v>2.7517825302068855E-2</v>
      </c>
      <c r="F13">
        <f t="shared" si="2"/>
        <v>7.5723070935518084E-4</v>
      </c>
      <c r="G13">
        <f t="shared" si="3"/>
        <v>9.7899831432893855E-4</v>
      </c>
      <c r="J13" s="11">
        <f t="shared" si="4"/>
        <v>0.35890874950191931</v>
      </c>
      <c r="L13" s="39">
        <f t="shared" si="5"/>
        <v>0.35890874950191931</v>
      </c>
      <c r="M13" s="11">
        <f t="shared" si="6"/>
        <v>36</v>
      </c>
      <c r="N13" s="39">
        <f t="shared" si="7"/>
        <v>0.35890874950191931</v>
      </c>
      <c r="O13" s="11">
        <f t="shared" si="8"/>
        <v>36</v>
      </c>
      <c r="P13" s="11">
        <v>10</v>
      </c>
      <c r="Q13" s="11">
        <f t="shared" si="9"/>
        <v>-0.2024793388429752</v>
      </c>
      <c r="R13" s="11">
        <f>SUM($Q$4:Q13)/P13</f>
        <v>-2.148760330578512E-2</v>
      </c>
      <c r="S13" s="11">
        <f t="shared" si="10"/>
        <v>4.1974281438798876E-4</v>
      </c>
      <c r="U13" s="11">
        <f t="shared" si="11"/>
        <v>-0.2024793388429752</v>
      </c>
      <c r="V13" s="11">
        <f>SUM($U$4:U13)/P13</f>
        <v>-1.9834710743801654E-2</v>
      </c>
      <c r="W13" s="11">
        <f t="shared" si="12"/>
        <v>3.5765068208207343E-4</v>
      </c>
    </row>
    <row r="14" spans="1:28" x14ac:dyDescent="0.25">
      <c r="A14" s="2">
        <v>42272</v>
      </c>
      <c r="B14">
        <v>7.39</v>
      </c>
      <c r="C14">
        <f t="shared" si="0"/>
        <v>-4.7680412371134039E-2</v>
      </c>
      <c r="E14">
        <f t="shared" si="1"/>
        <v>-4.3909288916030846E-2</v>
      </c>
      <c r="F14">
        <f t="shared" si="2"/>
        <v>1.9280256531114693E-3</v>
      </c>
      <c r="G14">
        <f t="shared" si="3"/>
        <v>1.6110723265688057E-3</v>
      </c>
      <c r="J14" s="11">
        <f t="shared" si="4"/>
        <v>-0.57269888893386811</v>
      </c>
      <c r="L14" s="39">
        <f t="shared" si="5"/>
        <v>-0.57269888893386811</v>
      </c>
      <c r="M14" s="11">
        <f t="shared" si="6"/>
        <v>89</v>
      </c>
      <c r="N14" s="39">
        <f t="shared" si="7"/>
        <v>-0.57269888893386811</v>
      </c>
      <c r="O14" s="11">
        <f t="shared" si="8"/>
        <v>89</v>
      </c>
      <c r="P14" s="11">
        <v>11</v>
      </c>
      <c r="Q14" s="11">
        <f t="shared" si="9"/>
        <v>0.23553719008264462</v>
      </c>
      <c r="R14" s="11">
        <f>SUM($Q$4:Q14)/P14</f>
        <v>1.8782870022539483E-3</v>
      </c>
      <c r="S14" s="11">
        <f t="shared" si="10"/>
        <v>3.5279620628361238E-6</v>
      </c>
      <c r="U14" s="11">
        <f t="shared" si="11"/>
        <v>0.23553719008264462</v>
      </c>
      <c r="V14" s="11">
        <f>SUM($U$4:U14)/P14</f>
        <v>3.3809166040570989E-3</v>
      </c>
      <c r="W14" s="11">
        <f t="shared" si="12"/>
        <v>1.1430597083588986E-5</v>
      </c>
    </row>
    <row r="15" spans="1:28" x14ac:dyDescent="0.25">
      <c r="A15" s="2">
        <v>42275</v>
      </c>
      <c r="B15">
        <v>6.71</v>
      </c>
      <c r="C15">
        <f t="shared" si="0"/>
        <v>-9.2016238159675204E-2</v>
      </c>
      <c r="E15">
        <f t="shared" si="1"/>
        <v>-8.8245114704572011E-2</v>
      </c>
      <c r="F15">
        <f t="shared" si="2"/>
        <v>7.7872002692230711E-3</v>
      </c>
      <c r="G15">
        <f t="shared" si="3"/>
        <v>7.1358551976153347E-3</v>
      </c>
      <c r="J15" s="11">
        <f t="shared" si="4"/>
        <v>-1.1509610014818359</v>
      </c>
      <c r="L15" s="39">
        <f t="shared" si="5"/>
        <v>-1.1509610014818359</v>
      </c>
      <c r="M15" s="11">
        <f t="shared" si="6"/>
        <v>112</v>
      </c>
      <c r="N15" s="39">
        <f t="shared" si="7"/>
        <v>-1.1509610014818359</v>
      </c>
      <c r="O15" s="11">
        <f t="shared" si="8"/>
        <v>112</v>
      </c>
      <c r="P15" s="11">
        <v>12</v>
      </c>
      <c r="Q15" s="11">
        <f t="shared" si="9"/>
        <v>0.42561983471074383</v>
      </c>
      <c r="R15" s="11">
        <f>SUM($Q$4:Q15)/P15</f>
        <v>3.7190082644628107E-2</v>
      </c>
      <c r="S15" s="11">
        <f t="shared" si="10"/>
        <v>1.5088388150337475E-3</v>
      </c>
      <c r="U15" s="11">
        <f t="shared" si="11"/>
        <v>0.42561983471074383</v>
      </c>
      <c r="V15" s="11">
        <f>SUM($U$4:U15)/P15</f>
        <v>3.8567493112947659E-2</v>
      </c>
      <c r="W15" s="11">
        <f t="shared" si="12"/>
        <v>1.6226743909279256E-3</v>
      </c>
    </row>
    <row r="16" spans="1:28" x14ac:dyDescent="0.25">
      <c r="A16" s="2">
        <v>42276</v>
      </c>
      <c r="B16">
        <v>6.79</v>
      </c>
      <c r="C16">
        <f t="shared" si="0"/>
        <v>1.1922503725782425E-2</v>
      </c>
      <c r="E16">
        <f t="shared" si="1"/>
        <v>1.5693627180885617E-2</v>
      </c>
      <c r="F16">
        <f t="shared" si="2"/>
        <v>2.4628993409263187E-4</v>
      </c>
      <c r="G16">
        <f t="shared" si="3"/>
        <v>3.7887651732122676E-4</v>
      </c>
      <c r="J16" s="11">
        <f t="shared" si="4"/>
        <v>0.20468841722814185</v>
      </c>
      <c r="L16" s="39">
        <f t="shared" si="5"/>
        <v>0.20468841722814185</v>
      </c>
      <c r="M16" s="11">
        <f t="shared" si="6"/>
        <v>48</v>
      </c>
      <c r="N16" s="39">
        <f t="shared" si="7"/>
        <v>0.20468841722814185</v>
      </c>
      <c r="O16" s="11">
        <f t="shared" si="8"/>
        <v>48</v>
      </c>
      <c r="P16" s="11">
        <v>13</v>
      </c>
      <c r="Q16" s="11">
        <f t="shared" si="9"/>
        <v>-0.10330578512396693</v>
      </c>
      <c r="R16" s="11">
        <f>SUM($Q$4:Q16)/P16</f>
        <v>2.6382708200890025E-2</v>
      </c>
      <c r="S16" s="11">
        <f t="shared" si="10"/>
        <v>8.2260134510663886E-4</v>
      </c>
      <c r="U16" s="11">
        <f t="shared" si="11"/>
        <v>-0.10330578512396693</v>
      </c>
      <c r="V16" s="11">
        <f>SUM($U$4:U16)/P16</f>
        <v>2.7654164017800385E-2</v>
      </c>
      <c r="W16" s="11">
        <f t="shared" si="12"/>
        <v>9.0379874889129743E-4</v>
      </c>
    </row>
    <row r="17" spans="1:23" x14ac:dyDescent="0.25">
      <c r="A17" s="2">
        <v>42277</v>
      </c>
      <c r="B17">
        <v>7.33</v>
      </c>
      <c r="C17">
        <f t="shared" si="0"/>
        <v>7.9528718703976445E-2</v>
      </c>
      <c r="E17">
        <f t="shared" si="1"/>
        <v>8.3299842159079637E-2</v>
      </c>
      <c r="F17">
        <f t="shared" si="2"/>
        <v>6.9388637037275814E-3</v>
      </c>
      <c r="G17">
        <f t="shared" si="3"/>
        <v>7.581353052986209E-3</v>
      </c>
      <c r="J17" s="11">
        <f t="shared" si="4"/>
        <v>1.0864609341340212</v>
      </c>
      <c r="L17" s="39">
        <f t="shared" si="5"/>
        <v>1.0864609341340212</v>
      </c>
      <c r="M17" s="11">
        <f t="shared" si="6"/>
        <v>13</v>
      </c>
      <c r="N17" s="39">
        <f t="shared" si="7"/>
        <v>1.0864609341340212</v>
      </c>
      <c r="O17" s="11">
        <f t="shared" si="8"/>
        <v>14</v>
      </c>
      <c r="P17" s="11">
        <v>14</v>
      </c>
      <c r="Q17" s="11">
        <f t="shared" si="9"/>
        <v>-0.3925619834710744</v>
      </c>
      <c r="R17" s="11">
        <f>SUM($Q$4:Q17)/P17</f>
        <v>-3.5419126328217199E-3</v>
      </c>
      <c r="S17" s="11">
        <f t="shared" si="10"/>
        <v>1.5966548307235386E-5</v>
      </c>
      <c r="U17" s="11">
        <f t="shared" si="11"/>
        <v>-0.38429752066115702</v>
      </c>
      <c r="V17" s="11">
        <f>SUM($U$4:U17)/P17</f>
        <v>-1.7709563164108599E-3</v>
      </c>
      <c r="W17" s="11">
        <f t="shared" si="12"/>
        <v>3.9916370768088464E-6</v>
      </c>
    </row>
    <row r="18" spans="1:23" x14ac:dyDescent="0.25">
      <c r="A18" s="2">
        <v>42278</v>
      </c>
      <c r="B18">
        <v>7.21</v>
      </c>
      <c r="C18">
        <f t="shared" si="0"/>
        <v>-1.6371077762619386E-2</v>
      </c>
      <c r="E18">
        <f t="shared" si="1"/>
        <v>-1.2599954307516193E-2</v>
      </c>
      <c r="F18">
        <f t="shared" si="2"/>
        <v>1.5875884855149586E-4</v>
      </c>
      <c r="G18">
        <f t="shared" si="3"/>
        <v>7.7948254220519669E-5</v>
      </c>
      <c r="J18" s="11">
        <f t="shared" si="4"/>
        <v>-0.16433834413331952</v>
      </c>
      <c r="L18" s="39">
        <f t="shared" si="5"/>
        <v>-0.16433834413331952</v>
      </c>
      <c r="M18" s="11">
        <f t="shared" si="6"/>
        <v>67</v>
      </c>
      <c r="N18" s="39">
        <f t="shared" si="7"/>
        <v>-0.16433834413331952</v>
      </c>
      <c r="O18" s="11">
        <f t="shared" si="8"/>
        <v>67</v>
      </c>
      <c r="P18" s="11">
        <v>15</v>
      </c>
      <c r="Q18" s="11">
        <f t="shared" si="9"/>
        <v>5.3719008264462853E-2</v>
      </c>
      <c r="R18" s="11">
        <f>SUM($Q$4:Q18)/P18</f>
        <v>2.7548209366391833E-4</v>
      </c>
      <c r="S18" s="11">
        <f t="shared" si="10"/>
        <v>1.0348688717653072E-7</v>
      </c>
      <c r="U18" s="11">
        <f t="shared" si="11"/>
        <v>5.3719008264462853E-2</v>
      </c>
      <c r="V18" s="11">
        <f>SUM($U$4:U18)/P18</f>
        <v>1.9283746556473876E-3</v>
      </c>
      <c r="W18" s="11">
        <f t="shared" si="12"/>
        <v>5.0708574716497907E-6</v>
      </c>
    </row>
    <row r="19" spans="1:23" x14ac:dyDescent="0.25">
      <c r="A19" s="2">
        <v>42279</v>
      </c>
      <c r="B19">
        <v>7.89</v>
      </c>
      <c r="C19">
        <f t="shared" si="0"/>
        <v>9.4313453536754466E-2</v>
      </c>
      <c r="E19">
        <f t="shared" si="1"/>
        <v>9.8084576991857658E-2</v>
      </c>
      <c r="F19">
        <f t="shared" si="2"/>
        <v>9.620584243671652E-3</v>
      </c>
      <c r="G19">
        <f t="shared" si="3"/>
        <v>1.0374583713541021E-2</v>
      </c>
      <c r="J19" s="11">
        <f t="shared" si="4"/>
        <v>1.2792948747634385</v>
      </c>
      <c r="L19" s="39">
        <f t="shared" si="5"/>
        <v>1.2792948747634385</v>
      </c>
      <c r="M19" s="11">
        <f t="shared" si="6"/>
        <v>10</v>
      </c>
      <c r="N19" s="39">
        <f t="shared" si="7"/>
        <v>1.2792948747634385</v>
      </c>
      <c r="O19" s="11">
        <f t="shared" si="8"/>
        <v>11</v>
      </c>
      <c r="P19" s="11">
        <v>16</v>
      </c>
      <c r="Q19" s="11">
        <f t="shared" si="9"/>
        <v>-0.41735537190082644</v>
      </c>
      <c r="R19" s="11">
        <f>SUM($Q$4:Q19)/P19</f>
        <v>-2.5826446280991729E-2</v>
      </c>
      <c r="S19" s="11">
        <f t="shared" si="10"/>
        <v>9.7018956727992962E-4</v>
      </c>
      <c r="U19" s="11">
        <f t="shared" si="11"/>
        <v>-0.40909090909090906</v>
      </c>
      <c r="V19" s="11">
        <f>SUM($U$4:U19)/P19</f>
        <v>-2.376033057851239E-2</v>
      </c>
      <c r="W19" s="11">
        <f t="shared" si="12"/>
        <v>8.2116844974573224E-4</v>
      </c>
    </row>
    <row r="20" spans="1:23" x14ac:dyDescent="0.25">
      <c r="A20" s="2">
        <v>42282</v>
      </c>
      <c r="B20">
        <v>8.42</v>
      </c>
      <c r="C20">
        <f t="shared" si="0"/>
        <v>6.7173637515842877E-2</v>
      </c>
      <c r="E20">
        <f t="shared" si="1"/>
        <v>7.0944760970946069E-2</v>
      </c>
      <c r="F20">
        <f t="shared" si="2"/>
        <v>5.0331591092246724E-3</v>
      </c>
      <c r="G20">
        <f t="shared" si="3"/>
        <v>5.5824633855667506E-3</v>
      </c>
      <c r="J20" s="11">
        <f t="shared" si="4"/>
        <v>0.92531641451624735</v>
      </c>
      <c r="L20" s="39">
        <f t="shared" si="5"/>
        <v>0.92531641451624735</v>
      </c>
      <c r="M20" s="11">
        <f t="shared" si="6"/>
        <v>18</v>
      </c>
      <c r="N20" s="39">
        <f t="shared" si="7"/>
        <v>0.92531641451624735</v>
      </c>
      <c r="O20" s="11">
        <f t="shared" si="8"/>
        <v>19</v>
      </c>
      <c r="P20" s="11">
        <v>17</v>
      </c>
      <c r="Q20" s="11">
        <f t="shared" si="9"/>
        <v>-0.3512396694214876</v>
      </c>
      <c r="R20" s="11">
        <f>SUM($Q$4:Q20)/P20</f>
        <v>-4.4968400583373841E-2</v>
      </c>
      <c r="S20" s="11">
        <f t="shared" si="10"/>
        <v>3.1251518061322912E-3</v>
      </c>
      <c r="U20" s="11">
        <f t="shared" si="11"/>
        <v>-0.34297520661157022</v>
      </c>
      <c r="V20" s="11">
        <f>SUM($U$4:U20)/P20</f>
        <v>-4.2537676227515794E-2</v>
      </c>
      <c r="W20" s="11">
        <f t="shared" si="12"/>
        <v>2.7964287527480324E-3</v>
      </c>
    </row>
    <row r="21" spans="1:23" x14ac:dyDescent="0.25">
      <c r="A21" s="2">
        <v>42283</v>
      </c>
      <c r="B21">
        <v>8.98</v>
      </c>
      <c r="C21">
        <f t="shared" si="0"/>
        <v>6.6508313539192454E-2</v>
      </c>
      <c r="E21">
        <f t="shared" si="1"/>
        <v>7.0279436994295647E-2</v>
      </c>
      <c r="F21">
        <f t="shared" si="2"/>
        <v>4.9391992642351711E-3</v>
      </c>
      <c r="G21">
        <f t="shared" si="3"/>
        <v>5.4834855028700717E-3</v>
      </c>
      <c r="J21" s="11">
        <f t="shared" si="4"/>
        <v>0.91663874490202479</v>
      </c>
      <c r="L21" s="39">
        <f t="shared" si="5"/>
        <v>0.91663874490202479</v>
      </c>
      <c r="M21" s="11">
        <f t="shared" si="6"/>
        <v>19</v>
      </c>
      <c r="N21" s="39">
        <f t="shared" si="7"/>
        <v>0.91663874490202479</v>
      </c>
      <c r="O21" s="11">
        <f t="shared" si="8"/>
        <v>20</v>
      </c>
      <c r="P21" s="11">
        <v>18</v>
      </c>
      <c r="Q21" s="11">
        <f t="shared" si="9"/>
        <v>-0.34297520661157022</v>
      </c>
      <c r="R21" s="11">
        <f>SUM($Q$4:Q21)/P21</f>
        <v>-6.1524334251606971E-2</v>
      </c>
      <c r="S21" s="11">
        <f t="shared" si="10"/>
        <v>6.1940351538056606E-3</v>
      </c>
      <c r="U21" s="11">
        <f t="shared" si="11"/>
        <v>-0.33471074380165289</v>
      </c>
      <c r="V21" s="11">
        <f>SUM($U$4:U21)/P21</f>
        <v>-5.876951331496786E-2</v>
      </c>
      <c r="W21" s="11">
        <f t="shared" si="12"/>
        <v>5.6517638650006655E-3</v>
      </c>
    </row>
    <row r="22" spans="1:23" x14ac:dyDescent="0.25">
      <c r="A22" s="2">
        <v>42284</v>
      </c>
      <c r="B22">
        <v>9.15</v>
      </c>
      <c r="C22">
        <f t="shared" si="0"/>
        <v>1.8930957683741638E-2</v>
      </c>
      <c r="E22">
        <f t="shared" si="1"/>
        <v>2.270208113884483E-2</v>
      </c>
      <c r="F22">
        <f t="shared" si="2"/>
        <v>5.1538448803469417E-4</v>
      </c>
      <c r="G22">
        <f t="shared" si="3"/>
        <v>7.0083056147303066E-4</v>
      </c>
      <c r="J22" s="11">
        <f t="shared" si="4"/>
        <v>0.29609809144406923</v>
      </c>
      <c r="L22" s="39">
        <f t="shared" si="5"/>
        <v>0.29609809144406923</v>
      </c>
      <c r="M22" s="11">
        <f t="shared" si="6"/>
        <v>43</v>
      </c>
      <c r="N22" s="39">
        <f t="shared" si="7"/>
        <v>0.29609809144406923</v>
      </c>
      <c r="O22" s="11">
        <f t="shared" si="8"/>
        <v>43</v>
      </c>
      <c r="P22" s="11">
        <v>19</v>
      </c>
      <c r="Q22" s="11">
        <f t="shared" si="9"/>
        <v>-0.14462809917355374</v>
      </c>
      <c r="R22" s="11">
        <f>SUM($Q$4:Q22)/P22</f>
        <v>-6.5898216615919963E-2</v>
      </c>
      <c r="S22" s="11">
        <f t="shared" si="10"/>
        <v>7.5008112827286812E-3</v>
      </c>
      <c r="U22" s="11">
        <f t="shared" si="11"/>
        <v>-0.14462809917355374</v>
      </c>
      <c r="V22" s="11">
        <f>SUM($U$4:U22)/P22</f>
        <v>-6.3288386254893442E-2</v>
      </c>
      <c r="W22" s="11">
        <f t="shared" si="12"/>
        <v>6.9184524418384654E-3</v>
      </c>
    </row>
    <row r="23" spans="1:23" x14ac:dyDescent="0.25">
      <c r="A23" s="2">
        <v>42285</v>
      </c>
      <c r="B23">
        <v>9.34</v>
      </c>
      <c r="C23">
        <f t="shared" si="0"/>
        <v>2.0765027322404317E-2</v>
      </c>
      <c r="E23">
        <f t="shared" si="1"/>
        <v>2.4536150777507509E-2</v>
      </c>
      <c r="F23">
        <f t="shared" si="2"/>
        <v>6.0202269497658238E-4</v>
      </c>
      <c r="G23">
        <f t="shared" si="3"/>
        <v>8.0130177448022575E-4</v>
      </c>
      <c r="J23" s="11">
        <f t="shared" si="4"/>
        <v>0.32001944544955346</v>
      </c>
      <c r="L23" s="39">
        <f t="shared" si="5"/>
        <v>0.32001944544955346</v>
      </c>
      <c r="M23" s="11">
        <f t="shared" si="6"/>
        <v>40</v>
      </c>
      <c r="N23" s="39">
        <f t="shared" si="7"/>
        <v>0.32001944544955346</v>
      </c>
      <c r="O23" s="11">
        <f t="shared" si="8"/>
        <v>40</v>
      </c>
      <c r="P23" s="11">
        <v>20</v>
      </c>
      <c r="Q23" s="11">
        <f t="shared" si="9"/>
        <v>-0.16942148760330578</v>
      </c>
      <c r="R23" s="11">
        <f>SUM($Q$4:Q23)/P23</f>
        <v>-7.1074380165289247E-2</v>
      </c>
      <c r="S23" s="11">
        <f t="shared" si="10"/>
        <v>9.1846682106910202E-3</v>
      </c>
      <c r="U23" s="11">
        <f t="shared" si="11"/>
        <v>-0.16942148760330578</v>
      </c>
      <c r="V23" s="11">
        <f>SUM($U$4:U23)/P23</f>
        <v>-6.859504132231406E-2</v>
      </c>
      <c r="W23" s="11">
        <f t="shared" si="12"/>
        <v>8.5550539891090429E-3</v>
      </c>
    </row>
    <row r="24" spans="1:23" x14ac:dyDescent="0.25">
      <c r="A24" s="2">
        <v>42286</v>
      </c>
      <c r="B24">
        <v>8.8800000000000008</v>
      </c>
      <c r="C24">
        <f t="shared" si="0"/>
        <v>-4.9250535331905682E-2</v>
      </c>
      <c r="E24">
        <f t="shared" si="1"/>
        <v>-4.5479411876802489E-2</v>
      </c>
      <c r="F24">
        <f t="shared" si="2"/>
        <v>2.0683769046598434E-3</v>
      </c>
      <c r="G24">
        <f t="shared" si="3"/>
        <v>1.7395813230676556E-3</v>
      </c>
      <c r="J24" s="11">
        <f t="shared" si="4"/>
        <v>-0.59317764632944014</v>
      </c>
      <c r="L24" s="39">
        <f t="shared" si="5"/>
        <v>-0.59317764632944014</v>
      </c>
      <c r="M24" s="11">
        <f t="shared" si="6"/>
        <v>91</v>
      </c>
      <c r="N24" s="39">
        <f t="shared" si="7"/>
        <v>-0.59317764632944014</v>
      </c>
      <c r="O24" s="11">
        <f t="shared" si="8"/>
        <v>91</v>
      </c>
      <c r="P24" s="11">
        <v>21</v>
      </c>
      <c r="Q24" s="11">
        <f t="shared" si="9"/>
        <v>0.25206611570247939</v>
      </c>
      <c r="R24" s="11">
        <f>SUM($Q$4:Q24)/P24</f>
        <v>-5.5686737504919315E-2</v>
      </c>
      <c r="S24" s="11">
        <f t="shared" si="10"/>
        <v>5.9201152193434125E-3</v>
      </c>
      <c r="U24" s="11">
        <f t="shared" si="11"/>
        <v>0.25206611570247939</v>
      </c>
      <c r="V24" s="11">
        <f>SUM($U$4:U24)/P24</f>
        <v>-5.3325462416371504E-2</v>
      </c>
      <c r="W24" s="11">
        <f t="shared" si="12"/>
        <v>5.4287003436651682E-3</v>
      </c>
    </row>
    <row r="25" spans="1:23" x14ac:dyDescent="0.25">
      <c r="A25" s="2">
        <v>42289</v>
      </c>
      <c r="B25">
        <v>8.24</v>
      </c>
      <c r="C25">
        <f t="shared" si="0"/>
        <v>-7.2072072072072127E-2</v>
      </c>
      <c r="E25">
        <f t="shared" si="1"/>
        <v>-6.8300948616968934E-2</v>
      </c>
      <c r="F25">
        <f t="shared" si="2"/>
        <v>4.6650195819778308E-3</v>
      </c>
      <c r="G25">
        <f t="shared" si="3"/>
        <v>4.1640983354209607E-3</v>
      </c>
      <c r="J25" s="11">
        <f t="shared" si="4"/>
        <v>-0.89083377006787523</v>
      </c>
      <c r="L25" s="39">
        <f t="shared" si="5"/>
        <v>-0.89083377006787523</v>
      </c>
      <c r="M25" s="11">
        <f t="shared" si="6"/>
        <v>105</v>
      </c>
      <c r="N25" s="39">
        <f t="shared" si="7"/>
        <v>-0.89083377006787523</v>
      </c>
      <c r="O25" s="11">
        <f t="shared" si="8"/>
        <v>105</v>
      </c>
      <c r="P25" s="11">
        <v>22</v>
      </c>
      <c r="Q25" s="11">
        <f t="shared" si="9"/>
        <v>0.36776859504132231</v>
      </c>
      <c r="R25" s="11">
        <f>SUM($Q$4:Q25)/P25</f>
        <v>-3.6438767843726509E-2</v>
      </c>
      <c r="S25" s="11">
        <f t="shared" si="10"/>
        <v>2.655567603937994E-3</v>
      </c>
      <c r="U25" s="11">
        <f t="shared" si="11"/>
        <v>0.36776859504132231</v>
      </c>
      <c r="V25" s="11">
        <f>SUM($U$4:U25)/P25</f>
        <v>-3.4184823441021785E-2</v>
      </c>
      <c r="W25" s="11">
        <f t="shared" si="12"/>
        <v>2.3372043073876651E-3</v>
      </c>
    </row>
    <row r="26" spans="1:23" x14ac:dyDescent="0.25">
      <c r="A26" s="2">
        <v>42290</v>
      </c>
      <c r="B26">
        <v>7.99</v>
      </c>
      <c r="C26">
        <f t="shared" si="0"/>
        <v>-3.0339805825242719E-2</v>
      </c>
      <c r="E26">
        <f t="shared" si="1"/>
        <v>-2.6568682370139526E-2</v>
      </c>
      <c r="F26">
        <f t="shared" si="2"/>
        <v>7.058948828853629E-4</v>
      </c>
      <c r="G26">
        <f t="shared" si="3"/>
        <v>5.1972869248455267E-4</v>
      </c>
      <c r="J26" s="11">
        <f t="shared" si="4"/>
        <v>-0.34652929367436419</v>
      </c>
      <c r="L26" s="39">
        <f t="shared" si="5"/>
        <v>-0.34652929367436419</v>
      </c>
      <c r="M26" s="11">
        <f t="shared" si="6"/>
        <v>75</v>
      </c>
      <c r="N26" s="39">
        <f t="shared" si="7"/>
        <v>-0.34652929367436419</v>
      </c>
      <c r="O26" s="11">
        <f t="shared" si="8"/>
        <v>75</v>
      </c>
      <c r="P26" s="11">
        <v>23</v>
      </c>
      <c r="Q26" s="11">
        <f t="shared" si="9"/>
        <v>0.1198347107438017</v>
      </c>
      <c r="R26" s="11">
        <f>SUM($Q$4:Q26)/P26</f>
        <v>-2.9644268774703546E-2</v>
      </c>
      <c r="S26" s="11">
        <f t="shared" si="10"/>
        <v>1.8374546761179874E-3</v>
      </c>
      <c r="U26" s="11">
        <f t="shared" si="11"/>
        <v>0.1198347107438017</v>
      </c>
      <c r="V26" s="11">
        <f>SUM($U$4:U26)/P26</f>
        <v>-2.7488321954725111E-2</v>
      </c>
      <c r="W26" s="11">
        <f t="shared" si="12"/>
        <v>1.579907309944756E-3</v>
      </c>
    </row>
    <row r="27" spans="1:23" x14ac:dyDescent="0.25">
      <c r="A27" s="2">
        <v>42291</v>
      </c>
      <c r="B27">
        <v>8.2200000000000006</v>
      </c>
      <c r="C27">
        <f t="shared" si="0"/>
        <v>2.8785982478097674E-2</v>
      </c>
      <c r="E27">
        <f t="shared" si="1"/>
        <v>3.2557105933200867E-2</v>
      </c>
      <c r="F27">
        <f t="shared" si="2"/>
        <v>1.0599651467456631E-3</v>
      </c>
      <c r="G27">
        <f t="shared" si="3"/>
        <v>1.3197402504892387E-3</v>
      </c>
      <c r="J27" s="11">
        <f t="shared" si="4"/>
        <v>0.4246349429730602</v>
      </c>
      <c r="L27" s="39">
        <f t="shared" si="5"/>
        <v>0.4246349429730602</v>
      </c>
      <c r="M27" s="11">
        <f t="shared" si="6"/>
        <v>33</v>
      </c>
      <c r="N27" s="39">
        <f t="shared" si="7"/>
        <v>0.4246349429730602</v>
      </c>
      <c r="O27" s="11">
        <f t="shared" si="8"/>
        <v>33</v>
      </c>
      <c r="P27" s="11">
        <v>24</v>
      </c>
      <c r="Q27" s="11">
        <f t="shared" si="9"/>
        <v>-0.22727272727272729</v>
      </c>
      <c r="R27" s="11">
        <f>SUM($Q$4:Q27)/P27</f>
        <v>-3.7878787878787866E-2</v>
      </c>
      <c r="S27" s="11">
        <f t="shared" si="10"/>
        <v>3.1304783370899049E-3</v>
      </c>
      <c r="U27" s="11">
        <f t="shared" si="11"/>
        <v>-0.22727272727272729</v>
      </c>
      <c r="V27" s="11">
        <f>SUM($U$4:U27)/P27</f>
        <v>-3.5812672176308534E-2</v>
      </c>
      <c r="W27" s="11">
        <f t="shared" si="12"/>
        <v>2.7982854292532581E-3</v>
      </c>
    </row>
    <row r="28" spans="1:23" x14ac:dyDescent="0.25">
      <c r="A28" s="2">
        <v>42292</v>
      </c>
      <c r="B28">
        <v>8.35</v>
      </c>
      <c r="C28">
        <f t="shared" si="0"/>
        <v>1.5815085158150728E-2</v>
      </c>
      <c r="E28">
        <f t="shared" si="1"/>
        <v>1.9586208613253921E-2</v>
      </c>
      <c r="F28">
        <f t="shared" si="2"/>
        <v>3.8361956784190205E-4</v>
      </c>
      <c r="G28">
        <f t="shared" si="3"/>
        <v>5.4556496135150362E-4</v>
      </c>
      <c r="J28" s="11">
        <f t="shared" si="4"/>
        <v>0.25545847332413218</v>
      </c>
      <c r="L28" s="39">
        <f t="shared" si="5"/>
        <v>0.25545847332413218</v>
      </c>
      <c r="M28" s="11">
        <f t="shared" si="6"/>
        <v>45</v>
      </c>
      <c r="N28" s="39">
        <f t="shared" si="7"/>
        <v>0.25545847332413218</v>
      </c>
      <c r="O28" s="11">
        <f t="shared" si="8"/>
        <v>45</v>
      </c>
      <c r="P28" s="11">
        <v>25</v>
      </c>
      <c r="Q28" s="11">
        <f t="shared" si="9"/>
        <v>-0.12809917355371903</v>
      </c>
      <c r="R28" s="11">
        <f>SUM($Q$4:Q28)/P28</f>
        <v>-4.1487603305785117E-2</v>
      </c>
      <c r="S28" s="11">
        <f t="shared" si="10"/>
        <v>3.911866427404982E-3</v>
      </c>
      <c r="U28" s="11">
        <f t="shared" si="11"/>
        <v>-0.12809917355371903</v>
      </c>
      <c r="V28" s="11">
        <f>SUM($U$4:U28)/P28</f>
        <v>-3.9504132231404955E-2</v>
      </c>
      <c r="W28" s="11">
        <f t="shared" si="12"/>
        <v>3.5467646894461998E-3</v>
      </c>
    </row>
    <row r="29" spans="1:23" x14ac:dyDescent="0.25">
      <c r="A29" s="2">
        <v>42293</v>
      </c>
      <c r="B29">
        <v>8.4</v>
      </c>
      <c r="C29">
        <f t="shared" si="0"/>
        <v>5.9880239520958937E-3</v>
      </c>
      <c r="E29">
        <f t="shared" si="1"/>
        <v>9.7591474071990862E-3</v>
      </c>
      <c r="F29">
        <f t="shared" si="2"/>
        <v>9.5240958115440653E-5</v>
      </c>
      <c r="G29">
        <f t="shared" si="3"/>
        <v>1.8306822960726605E-4</v>
      </c>
      <c r="J29" s="11">
        <f t="shared" si="4"/>
        <v>0.12728634453026291</v>
      </c>
      <c r="L29" s="39">
        <f t="shared" si="5"/>
        <v>0.12728634453026291</v>
      </c>
      <c r="M29" s="11">
        <f t="shared" si="6"/>
        <v>55</v>
      </c>
      <c r="N29" s="39">
        <f t="shared" si="7"/>
        <v>0.12728634453026291</v>
      </c>
      <c r="O29" s="11">
        <f t="shared" si="8"/>
        <v>55</v>
      </c>
      <c r="P29" s="11">
        <v>26</v>
      </c>
      <c r="Q29" s="11">
        <f t="shared" si="9"/>
        <v>-4.545454545454547E-2</v>
      </c>
      <c r="R29" s="11">
        <f>SUM($Q$4:Q29)/P29</f>
        <v>-4.1640178003814358E-2</v>
      </c>
      <c r="S29" s="11">
        <f t="shared" si="10"/>
        <v>4.0983195480839068E-3</v>
      </c>
      <c r="U29" s="11">
        <f t="shared" si="11"/>
        <v>-4.545454545454547E-2</v>
      </c>
      <c r="V29" s="11">
        <f>SUM($U$4:U29)/P29</f>
        <v>-3.973299427844882E-2</v>
      </c>
      <c r="W29" s="11">
        <f t="shared" si="12"/>
        <v>3.7314983356920382E-3</v>
      </c>
    </row>
    <row r="30" spans="1:23" x14ac:dyDescent="0.25">
      <c r="A30" s="2">
        <v>42296</v>
      </c>
      <c r="B30">
        <v>8.09</v>
      </c>
      <c r="C30">
        <f t="shared" si="0"/>
        <v>-3.6904761904761961E-2</v>
      </c>
      <c r="E30">
        <f t="shared" si="1"/>
        <v>-3.3133638449658769E-2</v>
      </c>
      <c r="F30">
        <f t="shared" si="2"/>
        <v>1.097837996912706E-3</v>
      </c>
      <c r="G30">
        <f t="shared" si="3"/>
        <v>8.6215728680550101E-4</v>
      </c>
      <c r="J30" s="11">
        <f t="shared" si="4"/>
        <v>-0.43215452572560942</v>
      </c>
      <c r="L30" s="39">
        <f t="shared" si="5"/>
        <v>-0.43215452572560942</v>
      </c>
      <c r="M30" s="11">
        <f t="shared" si="6"/>
        <v>80</v>
      </c>
      <c r="N30" s="39">
        <f t="shared" si="7"/>
        <v>-0.43215452572560942</v>
      </c>
      <c r="O30" s="11">
        <f t="shared" si="8"/>
        <v>80</v>
      </c>
      <c r="P30" s="11">
        <v>27</v>
      </c>
      <c r="Q30" s="11">
        <f t="shared" si="9"/>
        <v>0.16115702479338845</v>
      </c>
      <c r="R30" s="11">
        <f>SUM($Q$4:Q30)/P30</f>
        <v>-3.4129170492806844E-2</v>
      </c>
      <c r="S30" s="11">
        <f t="shared" si="10"/>
        <v>2.8590552291119175E-3</v>
      </c>
      <c r="U30" s="11">
        <f t="shared" si="11"/>
        <v>0.16115702479338845</v>
      </c>
      <c r="V30" s="11">
        <f>SUM($U$4:U30)/P30</f>
        <v>-3.2292623201714103E-2</v>
      </c>
      <c r="W30" s="11">
        <f t="shared" si="12"/>
        <v>2.5596331688811699E-3</v>
      </c>
    </row>
    <row r="31" spans="1:23" x14ac:dyDescent="0.25">
      <c r="A31" s="2">
        <v>42297</v>
      </c>
      <c r="B31">
        <v>8.19</v>
      </c>
      <c r="C31">
        <f t="shared" si="0"/>
        <v>1.2360939431396743E-2</v>
      </c>
      <c r="E31">
        <f t="shared" si="1"/>
        <v>1.6132062886499935E-2</v>
      </c>
      <c r="F31">
        <f t="shared" si="2"/>
        <v>2.6024345297398862E-4</v>
      </c>
      <c r="G31">
        <f t="shared" si="3"/>
        <v>3.9613682654857731E-4</v>
      </c>
      <c r="J31" s="11">
        <f t="shared" si="4"/>
        <v>0.21040683462165571</v>
      </c>
      <c r="L31" s="39">
        <f t="shared" si="5"/>
        <v>0.21040683462165571</v>
      </c>
      <c r="M31" s="11">
        <f t="shared" si="6"/>
        <v>46</v>
      </c>
      <c r="N31" s="39">
        <f t="shared" si="7"/>
        <v>0.21040683462165571</v>
      </c>
      <c r="O31" s="11">
        <f t="shared" si="8"/>
        <v>46</v>
      </c>
      <c r="P31" s="11">
        <v>28</v>
      </c>
      <c r="Q31" s="11">
        <f t="shared" si="9"/>
        <v>-0.11983471074380164</v>
      </c>
      <c r="R31" s="11">
        <f>SUM($Q$4:Q31)/P31</f>
        <v>-3.7190082644628086E-2</v>
      </c>
      <c r="S31" s="11">
        <f t="shared" si="10"/>
        <v>3.5206239017454071E-3</v>
      </c>
      <c r="U31" s="11">
        <f t="shared" si="11"/>
        <v>-0.11983471074380164</v>
      </c>
      <c r="V31" s="11">
        <f>SUM($U$4:U31)/P31</f>
        <v>-3.5419126328217233E-2</v>
      </c>
      <c r="W31" s="11">
        <f t="shared" si="12"/>
        <v>3.1933096614470829E-3</v>
      </c>
    </row>
    <row r="32" spans="1:23" x14ac:dyDescent="0.25">
      <c r="A32" s="2">
        <v>42298</v>
      </c>
      <c r="B32">
        <v>7.87</v>
      </c>
      <c r="C32">
        <f t="shared" si="0"/>
        <v>-3.9072039072039003E-2</v>
      </c>
      <c r="E32">
        <f t="shared" si="1"/>
        <v>-3.530091561693581E-2</v>
      </c>
      <c r="F32">
        <f t="shared" si="2"/>
        <v>1.2461546433940225E-3</v>
      </c>
      <c r="G32">
        <f t="shared" si="3"/>
        <v>9.9412779376836162E-4</v>
      </c>
      <c r="J32" s="11">
        <f t="shared" si="4"/>
        <v>-0.4604218298963712</v>
      </c>
      <c r="L32" s="39">
        <f t="shared" si="5"/>
        <v>-0.4604218298963712</v>
      </c>
      <c r="M32" s="11">
        <f t="shared" si="6"/>
        <v>82</v>
      </c>
      <c r="N32" s="39">
        <f t="shared" si="7"/>
        <v>-0.4604218298963712</v>
      </c>
      <c r="O32" s="11">
        <f t="shared" si="8"/>
        <v>82</v>
      </c>
      <c r="P32" s="11">
        <v>29</v>
      </c>
      <c r="Q32" s="11">
        <f t="shared" si="9"/>
        <v>0.1776859504132231</v>
      </c>
      <c r="R32" s="11">
        <f>SUM($Q$4:Q32)/P32</f>
        <v>-2.9780564263322873E-2</v>
      </c>
      <c r="S32" s="11">
        <f t="shared" si="10"/>
        <v>2.3381434752195633E-3</v>
      </c>
      <c r="U32" s="11">
        <f t="shared" si="11"/>
        <v>0.1776859504132231</v>
      </c>
      <c r="V32" s="11">
        <f>SUM($U$4:U32)/P32</f>
        <v>-2.8070675406098599E-2</v>
      </c>
      <c r="W32" s="11">
        <f t="shared" si="12"/>
        <v>2.0773565195347193E-3</v>
      </c>
    </row>
    <row r="33" spans="1:23" x14ac:dyDescent="0.25">
      <c r="A33" s="2">
        <v>42299</v>
      </c>
      <c r="B33">
        <v>7.8</v>
      </c>
      <c r="C33">
        <f t="shared" si="0"/>
        <v>-8.8945362134689055E-3</v>
      </c>
      <c r="E33">
        <f t="shared" si="1"/>
        <v>-5.1234127583657122E-3</v>
      </c>
      <c r="F33">
        <f t="shared" si="2"/>
        <v>2.6249358292584555E-5</v>
      </c>
      <c r="G33">
        <f t="shared" si="3"/>
        <v>1.8286863597182286E-6</v>
      </c>
      <c r="J33" s="11">
        <f t="shared" si="4"/>
        <v>-6.6823509710593615E-2</v>
      </c>
      <c r="L33" s="39">
        <f t="shared" si="5"/>
        <v>-6.6823509710593615E-2</v>
      </c>
      <c r="M33" s="11">
        <f t="shared" si="6"/>
        <v>63</v>
      </c>
      <c r="N33" s="39">
        <f t="shared" si="7"/>
        <v>-6.6823509710593615E-2</v>
      </c>
      <c r="O33" s="11">
        <f t="shared" si="8"/>
        <v>63</v>
      </c>
      <c r="P33" s="11">
        <v>30</v>
      </c>
      <c r="Q33" s="11">
        <f t="shared" si="9"/>
        <v>2.0661157024793431E-2</v>
      </c>
      <c r="R33" s="11">
        <f>SUM($Q$4:Q33)/P33</f>
        <v>-2.8099173553718996E-2</v>
      </c>
      <c r="S33" s="11">
        <f t="shared" si="10"/>
        <v>2.1533551483691482E-3</v>
      </c>
      <c r="U33" s="11">
        <f t="shared" si="11"/>
        <v>2.0661157024793431E-2</v>
      </c>
      <c r="V33" s="11">
        <f>SUM($U$4:U33)/P33</f>
        <v>-2.644628099173553E-2</v>
      </c>
      <c r="W33" s="11">
        <f t="shared" si="12"/>
        <v>1.9074703044377236E-3</v>
      </c>
    </row>
    <row r="34" spans="1:23" x14ac:dyDescent="0.25">
      <c r="A34" s="2">
        <v>42300</v>
      </c>
      <c r="B34">
        <v>7.83</v>
      </c>
      <c r="C34">
        <f t="shared" si="0"/>
        <v>3.846153846153878E-3</v>
      </c>
      <c r="E34">
        <f t="shared" si="1"/>
        <v>7.6172773012570718E-3</v>
      </c>
      <c r="F34">
        <f t="shared" si="2"/>
        <v>5.8022913484246221E-5</v>
      </c>
      <c r="G34">
        <f t="shared" si="3"/>
        <v>1.2969567178746708E-4</v>
      </c>
      <c r="J34" s="11">
        <f t="shared" si="4"/>
        <v>9.9350418893675754E-2</v>
      </c>
      <c r="L34" s="39">
        <f t="shared" si="5"/>
        <v>9.9350418893675754E-2</v>
      </c>
      <c r="M34" s="11">
        <f t="shared" si="6"/>
        <v>56</v>
      </c>
      <c r="N34" s="39">
        <f t="shared" si="7"/>
        <v>9.9350418893675754E-2</v>
      </c>
      <c r="O34" s="11">
        <f t="shared" si="8"/>
        <v>56</v>
      </c>
      <c r="P34" s="11">
        <v>31</v>
      </c>
      <c r="Q34" s="11">
        <f t="shared" si="9"/>
        <v>-3.7190082644628086E-2</v>
      </c>
      <c r="R34" s="11">
        <f>SUM($Q$4:Q34)/P34</f>
        <v>-2.8392428685683806E-2</v>
      </c>
      <c r="S34" s="11">
        <f t="shared" si="10"/>
        <v>2.2718209278928055E-3</v>
      </c>
      <c r="U34" s="11">
        <f t="shared" si="11"/>
        <v>-3.7190082644628086E-2</v>
      </c>
      <c r="V34" s="11">
        <f>SUM($U$4:U34)/P34</f>
        <v>-2.6792855238603034E-2</v>
      </c>
      <c r="W34" s="11">
        <f t="shared" si="12"/>
        <v>2.0230518042671708E-3</v>
      </c>
    </row>
    <row r="35" spans="1:23" x14ac:dyDescent="0.25">
      <c r="A35" s="2">
        <v>42303</v>
      </c>
      <c r="B35">
        <v>7.13</v>
      </c>
      <c r="C35">
        <f t="shared" si="0"/>
        <v>-8.9399744572158393E-2</v>
      </c>
      <c r="E35">
        <f t="shared" si="1"/>
        <v>-8.5628621117055201E-2</v>
      </c>
      <c r="F35">
        <f t="shared" si="2"/>
        <v>7.3322607544081915E-3</v>
      </c>
      <c r="G35">
        <f t="shared" si="3"/>
        <v>6.7006499234764788E-3</v>
      </c>
      <c r="J35" s="11">
        <f t="shared" si="4"/>
        <v>-1.1168346695036746</v>
      </c>
      <c r="L35" s="39">
        <f t="shared" si="5"/>
        <v>-1.1168346695036746</v>
      </c>
      <c r="M35" s="11">
        <f t="shared" si="6"/>
        <v>111</v>
      </c>
      <c r="N35" s="39">
        <f t="shared" si="7"/>
        <v>-1.1168346695036746</v>
      </c>
      <c r="O35" s="11">
        <f t="shared" si="8"/>
        <v>111</v>
      </c>
      <c r="P35" s="11">
        <v>32</v>
      </c>
      <c r="Q35" s="11">
        <f t="shared" si="9"/>
        <v>0.4173553719008265</v>
      </c>
      <c r="R35" s="11">
        <f>SUM($Q$4:Q35)/P35</f>
        <v>-1.4462809917355358E-2</v>
      </c>
      <c r="S35" s="11">
        <f t="shared" si="10"/>
        <v>6.0850289659797091E-4</v>
      </c>
      <c r="U35" s="11">
        <f t="shared" si="11"/>
        <v>0.4173553719008265</v>
      </c>
      <c r="V35" s="11">
        <f>SUM($U$4:U35)/P35</f>
        <v>-1.2913223140495859E-2</v>
      </c>
      <c r="W35" s="11">
        <f t="shared" si="12"/>
        <v>4.8509478363996438E-4</v>
      </c>
    </row>
    <row r="36" spans="1:23" x14ac:dyDescent="0.25">
      <c r="A36" s="2">
        <v>42304</v>
      </c>
      <c r="B36">
        <v>6.72</v>
      </c>
      <c r="C36">
        <f t="shared" si="0"/>
        <v>-5.7503506311360468E-2</v>
      </c>
      <c r="E36">
        <f t="shared" si="1"/>
        <v>-5.3732382856257276E-2</v>
      </c>
      <c r="F36">
        <f t="shared" si="2"/>
        <v>2.8871689674114108E-3</v>
      </c>
      <c r="G36">
        <f t="shared" si="3"/>
        <v>2.4961274409494071E-3</v>
      </c>
      <c r="J36" s="11">
        <f t="shared" si="4"/>
        <v>-0.7008192735800155</v>
      </c>
      <c r="L36" s="39">
        <f t="shared" ref="L36:L67" si="13">J36</f>
        <v>-0.7008192735800155</v>
      </c>
      <c r="M36" s="11">
        <f t="shared" ref="M36:M67" si="14">RANK(L36,$L$4:$L$123)</f>
        <v>94</v>
      </c>
      <c r="N36" s="39">
        <f t="shared" ref="N36:N67" si="15">L36</f>
        <v>-0.7008192735800155</v>
      </c>
      <c r="O36" s="11">
        <f t="shared" ref="O36:O67" si="16">RANK(N36,$N$4:$N$123)</f>
        <v>94</v>
      </c>
      <c r="P36" s="11">
        <v>33</v>
      </c>
      <c r="Q36" s="11">
        <f t="shared" ref="Q36:Q67" si="17">M36/(COUNT($M$4:$M$123)+1)-0.5</f>
        <v>0.27685950413223137</v>
      </c>
      <c r="R36" s="11">
        <f>SUM($Q$4:Q36)/P36</f>
        <v>-5.6348610067618208E-3</v>
      </c>
      <c r="S36" s="11">
        <f t="shared" ref="S36:S67" si="18">(P36/11)*R36^2</f>
        <v>9.5254975696574526E-5</v>
      </c>
      <c r="U36" s="11">
        <f t="shared" ref="U36:U67" si="19">O36/(COUNT($O$4:$O$123)+1)-0.5</f>
        <v>0.27685950413223137</v>
      </c>
      <c r="V36" s="11">
        <f>SUM($U$4:U36)/P36</f>
        <v>-4.1322314049586709E-3</v>
      </c>
      <c r="W36" s="11">
        <f t="shared" ref="W36:W67" si="20">(P36/11)*V36^2</f>
        <v>5.1226009152380135E-5</v>
      </c>
    </row>
    <row r="37" spans="1:23" x14ac:dyDescent="0.25">
      <c r="A37" s="2">
        <v>42305</v>
      </c>
      <c r="B37">
        <v>6.97</v>
      </c>
      <c r="C37">
        <f t="shared" si="0"/>
        <v>3.7202380952380952E-2</v>
      </c>
      <c r="E37">
        <f t="shared" si="1"/>
        <v>4.0973504407484145E-2</v>
      </c>
      <c r="F37">
        <f t="shared" si="2"/>
        <v>1.6788280634301225E-3</v>
      </c>
      <c r="G37">
        <f t="shared" si="3"/>
        <v>2.0020817225614271E-3</v>
      </c>
      <c r="J37" s="11">
        <f t="shared" si="4"/>
        <v>0.5344081179444039</v>
      </c>
      <c r="L37" s="39">
        <f t="shared" si="13"/>
        <v>0.5344081179444039</v>
      </c>
      <c r="M37" s="11">
        <f t="shared" si="14"/>
        <v>30</v>
      </c>
      <c r="N37" s="39">
        <f t="shared" si="15"/>
        <v>0.5344081179444039</v>
      </c>
      <c r="O37" s="11">
        <f t="shared" si="16"/>
        <v>31</v>
      </c>
      <c r="P37" s="11">
        <v>34</v>
      </c>
      <c r="Q37" s="11">
        <f t="shared" si="17"/>
        <v>-0.25206611570247933</v>
      </c>
      <c r="R37" s="11">
        <f>SUM($Q$4:Q37)/P37</f>
        <v>-1.2882839086047631E-2</v>
      </c>
      <c r="S37" s="11">
        <f t="shared" si="18"/>
        <v>5.129905871979894E-4</v>
      </c>
      <c r="U37" s="11">
        <f t="shared" si="19"/>
        <v>-0.243801652892562</v>
      </c>
      <c r="V37" s="11">
        <f>SUM($U$4:U37)/P37</f>
        <v>-1.1181332036947003E-2</v>
      </c>
      <c r="W37" s="11">
        <f t="shared" si="20"/>
        <v>3.864322116450502E-4</v>
      </c>
    </row>
    <row r="38" spans="1:23" x14ac:dyDescent="0.25">
      <c r="A38" s="2">
        <v>42306</v>
      </c>
      <c r="B38">
        <v>6.9399999999999995</v>
      </c>
      <c r="C38">
        <f t="shared" si="0"/>
        <v>-4.3041606886657464E-3</v>
      </c>
      <c r="E38">
        <f t="shared" si="1"/>
        <v>-5.3303723356255307E-4</v>
      </c>
      <c r="F38">
        <f t="shared" si="2"/>
        <v>2.8412869236401978E-7</v>
      </c>
      <c r="G38">
        <f t="shared" si="3"/>
        <v>1.048520237813134E-5</v>
      </c>
      <c r="J38" s="11">
        <f t="shared" si="4"/>
        <v>-6.952283650173299E-3</v>
      </c>
      <c r="L38" s="39">
        <f t="shared" si="13"/>
        <v>-6.952283650173299E-3</v>
      </c>
      <c r="M38" s="11">
        <f t="shared" si="14"/>
        <v>62</v>
      </c>
      <c r="N38" s="39">
        <f t="shared" si="15"/>
        <v>-6.952283650173299E-3</v>
      </c>
      <c r="O38" s="11">
        <f t="shared" si="16"/>
        <v>62</v>
      </c>
      <c r="P38" s="11">
        <v>35</v>
      </c>
      <c r="Q38" s="11">
        <f t="shared" si="17"/>
        <v>1.2396694214875992E-2</v>
      </c>
      <c r="R38" s="11">
        <f>SUM($Q$4:Q38)/P38</f>
        <v>-1.2160566706021241E-2</v>
      </c>
      <c r="S38" s="11">
        <f t="shared" si="18"/>
        <v>4.7052530830961185E-4</v>
      </c>
      <c r="U38" s="11">
        <f t="shared" si="19"/>
        <v>1.2396694214875992E-2</v>
      </c>
      <c r="V38" s="11">
        <f>SUM($U$4:U38)/P38</f>
        <v>-1.0507674144037776E-2</v>
      </c>
      <c r="W38" s="11">
        <f t="shared" si="20"/>
        <v>3.5130841428225454E-4</v>
      </c>
    </row>
    <row r="39" spans="1:23" x14ac:dyDescent="0.25">
      <c r="A39" s="2">
        <v>42307</v>
      </c>
      <c r="B39">
        <v>7.13</v>
      </c>
      <c r="C39">
        <f t="shared" si="0"/>
        <v>2.737752161383291E-2</v>
      </c>
      <c r="E39">
        <f t="shared" si="1"/>
        <v>3.1148645068936102E-2</v>
      </c>
      <c r="F39">
        <f t="shared" si="2"/>
        <v>9.7023808963055732E-4</v>
      </c>
      <c r="G39">
        <f t="shared" si="3"/>
        <v>1.2193902337724854E-3</v>
      </c>
      <c r="J39" s="11">
        <f t="shared" si="4"/>
        <v>0.40626470760865246</v>
      </c>
      <c r="L39" s="39">
        <f t="shared" si="13"/>
        <v>0.40626470760865246</v>
      </c>
      <c r="M39" s="11">
        <f t="shared" si="14"/>
        <v>35</v>
      </c>
      <c r="N39" s="39">
        <f t="shared" si="15"/>
        <v>0.40626470760865246</v>
      </c>
      <c r="O39" s="11">
        <f t="shared" si="16"/>
        <v>35</v>
      </c>
      <c r="P39" s="11">
        <v>36</v>
      </c>
      <c r="Q39" s="11">
        <f t="shared" si="17"/>
        <v>-0.21074380165289258</v>
      </c>
      <c r="R39" s="11">
        <f>SUM($Q$4:Q39)/P39</f>
        <v>-1.7676767676767666E-2</v>
      </c>
      <c r="S39" s="11">
        <f t="shared" si="18"/>
        <v>1.0226229234493683E-3</v>
      </c>
      <c r="U39" s="11">
        <f t="shared" si="19"/>
        <v>-0.21074380165289258</v>
      </c>
      <c r="V39" s="11">
        <f>SUM($U$4:U39)/P39</f>
        <v>-1.6069788797061519E-2</v>
      </c>
      <c r="W39" s="11">
        <f t="shared" si="20"/>
        <v>8.4514291194162747E-4</v>
      </c>
    </row>
    <row r="40" spans="1:23" x14ac:dyDescent="0.25">
      <c r="A40" s="2">
        <v>42310</v>
      </c>
      <c r="B40">
        <v>7.45</v>
      </c>
      <c r="C40">
        <f t="shared" si="0"/>
        <v>4.4880785413744781E-2</v>
      </c>
      <c r="E40">
        <f t="shared" si="1"/>
        <v>4.8651908868847973E-2</v>
      </c>
      <c r="F40">
        <f t="shared" si="2"/>
        <v>2.3670082365826882E-3</v>
      </c>
      <c r="G40">
        <f t="shared" si="3"/>
        <v>2.7481743180380286E-3</v>
      </c>
      <c r="J40" s="11">
        <f t="shared" si="4"/>
        <v>0.63455580451289362</v>
      </c>
      <c r="L40" s="39">
        <f t="shared" si="13"/>
        <v>0.63455580451289362</v>
      </c>
      <c r="M40" s="11">
        <f t="shared" si="14"/>
        <v>26</v>
      </c>
      <c r="N40" s="39">
        <f t="shared" si="15"/>
        <v>0.63455580451289362</v>
      </c>
      <c r="O40" s="11">
        <f t="shared" si="16"/>
        <v>27</v>
      </c>
      <c r="P40" s="11">
        <v>37</v>
      </c>
      <c r="Q40" s="11">
        <f t="shared" si="17"/>
        <v>-0.28512396694214875</v>
      </c>
      <c r="R40" s="11">
        <f>SUM($Q$4:Q40)/P40</f>
        <v>-2.4905070359615807E-2</v>
      </c>
      <c r="S40" s="11">
        <f t="shared" si="18"/>
        <v>2.0863375996222101E-3</v>
      </c>
      <c r="U40" s="11">
        <f t="shared" si="19"/>
        <v>-0.27685950413223137</v>
      </c>
      <c r="V40" s="11">
        <f>SUM($U$4:U40)/P40</f>
        <v>-2.3118159481795842E-2</v>
      </c>
      <c r="W40" s="11">
        <f t="shared" si="20"/>
        <v>1.7976930926866038E-3</v>
      </c>
    </row>
    <row r="41" spans="1:23" x14ac:dyDescent="0.25">
      <c r="A41" s="2">
        <v>42311</v>
      </c>
      <c r="B41">
        <v>7.61</v>
      </c>
      <c r="C41">
        <f t="shared" si="0"/>
        <v>2.1476510067114114E-2</v>
      </c>
      <c r="E41">
        <f t="shared" si="1"/>
        <v>2.5247633522217306E-2</v>
      </c>
      <c r="F41">
        <f t="shared" si="2"/>
        <v>6.374429984721911E-4</v>
      </c>
      <c r="G41">
        <f t="shared" si="3"/>
        <v>8.4208825650878714E-4</v>
      </c>
      <c r="J41" s="11">
        <f t="shared" si="4"/>
        <v>0.3292991533985965</v>
      </c>
      <c r="L41" s="39">
        <f t="shared" si="13"/>
        <v>0.3292991533985965</v>
      </c>
      <c r="M41" s="11">
        <f t="shared" si="14"/>
        <v>39</v>
      </c>
      <c r="N41" s="39">
        <f t="shared" si="15"/>
        <v>0.3292991533985965</v>
      </c>
      <c r="O41" s="11">
        <f t="shared" si="16"/>
        <v>39</v>
      </c>
      <c r="P41" s="11">
        <v>38</v>
      </c>
      <c r="Q41" s="11">
        <f t="shared" si="17"/>
        <v>-0.17768595041322316</v>
      </c>
      <c r="R41" s="11">
        <f>SUM($Q$4:Q41)/P41</f>
        <v>-2.8925619834710734E-2</v>
      </c>
      <c r="S41" s="11">
        <f t="shared" si="18"/>
        <v>2.8903887588403654E-3</v>
      </c>
      <c r="U41" s="11">
        <f t="shared" si="19"/>
        <v>-0.17768595041322316</v>
      </c>
      <c r="V41" s="11">
        <f>SUM($U$4:U41)/P41</f>
        <v>-2.7185732927359717E-2</v>
      </c>
      <c r="W41" s="11">
        <f t="shared" si="20"/>
        <v>2.5531304402103415E-3</v>
      </c>
    </row>
    <row r="42" spans="1:23" x14ac:dyDescent="0.25">
      <c r="A42" s="2">
        <v>42312</v>
      </c>
      <c r="B42">
        <v>7.46</v>
      </c>
      <c r="C42">
        <f t="shared" si="0"/>
        <v>-1.9710906701708324E-2</v>
      </c>
      <c r="E42">
        <f t="shared" si="1"/>
        <v>-1.5939783246605131E-2</v>
      </c>
      <c r="F42">
        <f t="shared" si="2"/>
        <v>2.5407668994875362E-4</v>
      </c>
      <c r="G42">
        <f t="shared" si="3"/>
        <v>1.48076281121316E-4</v>
      </c>
      <c r="J42" s="11">
        <f t="shared" si="4"/>
        <v>-0.20789897492156031</v>
      </c>
      <c r="L42" s="39">
        <f t="shared" si="13"/>
        <v>-0.20789897492156031</v>
      </c>
      <c r="M42" s="11">
        <f t="shared" si="14"/>
        <v>69</v>
      </c>
      <c r="N42" s="39">
        <f t="shared" si="15"/>
        <v>-0.20789897492156031</v>
      </c>
      <c r="O42" s="11">
        <f t="shared" si="16"/>
        <v>69</v>
      </c>
      <c r="P42" s="11">
        <v>39</v>
      </c>
      <c r="Q42" s="11">
        <f t="shared" si="17"/>
        <v>7.0247933884297509E-2</v>
      </c>
      <c r="R42" s="11">
        <f>SUM($Q$4:Q42)/P42</f>
        <v>-2.6382708200890007E-2</v>
      </c>
      <c r="S42" s="11">
        <f t="shared" si="18"/>
        <v>2.4678040353199129E-3</v>
      </c>
      <c r="U42" s="11">
        <f t="shared" si="19"/>
        <v>7.0247933884297509E-2</v>
      </c>
      <c r="V42" s="11">
        <f>SUM($U$4:U42)/P42</f>
        <v>-2.4687433778342868E-2</v>
      </c>
      <c r="W42" s="11">
        <f t="shared" si="20"/>
        <v>2.1608460068947739E-3</v>
      </c>
    </row>
    <row r="43" spans="1:23" x14ac:dyDescent="0.25">
      <c r="A43" s="2">
        <v>42313</v>
      </c>
      <c r="B43">
        <v>7.52</v>
      </c>
      <c r="C43">
        <f t="shared" si="0"/>
        <v>8.0428954423591974E-3</v>
      </c>
      <c r="E43">
        <f t="shared" si="1"/>
        <v>1.1814018897462392E-2</v>
      </c>
      <c r="F43">
        <f t="shared" si="2"/>
        <v>1.395710425095985E-4</v>
      </c>
      <c r="G43">
        <f t="shared" si="3"/>
        <v>2.4289666214973352E-4</v>
      </c>
      <c r="J43" s="11">
        <f t="shared" si="4"/>
        <v>0.15408756696923595</v>
      </c>
      <c r="L43" s="39">
        <f t="shared" si="13"/>
        <v>0.15408756696923595</v>
      </c>
      <c r="M43" s="11">
        <f t="shared" si="14"/>
        <v>53</v>
      </c>
      <c r="N43" s="39">
        <f t="shared" si="15"/>
        <v>0.15408756696923595</v>
      </c>
      <c r="O43" s="11">
        <f t="shared" si="16"/>
        <v>53</v>
      </c>
      <c r="P43" s="11">
        <v>40</v>
      </c>
      <c r="Q43" s="11">
        <f t="shared" si="17"/>
        <v>-6.1983471074380181E-2</v>
      </c>
      <c r="R43" s="11">
        <f>SUM($Q$4:Q43)/P43</f>
        <v>-2.7272727272727261E-2</v>
      </c>
      <c r="S43" s="11">
        <f t="shared" si="18"/>
        <v>2.7047332832456773E-3</v>
      </c>
      <c r="U43" s="11">
        <f t="shared" si="19"/>
        <v>-6.1983471074380181E-2</v>
      </c>
      <c r="V43" s="11">
        <f>SUM($U$4:U43)/P43</f>
        <v>-2.5619834710743798E-2</v>
      </c>
      <c r="W43" s="11">
        <f t="shared" si="20"/>
        <v>2.3868215658393917E-3</v>
      </c>
    </row>
    <row r="44" spans="1:23" x14ac:dyDescent="0.25">
      <c r="A44" s="2">
        <v>42314</v>
      </c>
      <c r="B44">
        <v>7.34</v>
      </c>
      <c r="C44">
        <f t="shared" si="0"/>
        <v>-2.3936170212765923E-2</v>
      </c>
      <c r="E44">
        <f t="shared" si="1"/>
        <v>-2.016504675766273E-2</v>
      </c>
      <c r="F44">
        <f t="shared" si="2"/>
        <v>4.0662911073872417E-4</v>
      </c>
      <c r="G44">
        <f t="shared" si="3"/>
        <v>2.6876072125020463E-4</v>
      </c>
      <c r="J44" s="11">
        <f t="shared" si="4"/>
        <v>-0.26300812785872063</v>
      </c>
      <c r="L44" s="39">
        <f t="shared" si="13"/>
        <v>-0.26300812785872063</v>
      </c>
      <c r="M44" s="11">
        <f t="shared" si="14"/>
        <v>70</v>
      </c>
      <c r="N44" s="39">
        <f t="shared" si="15"/>
        <v>-0.26300812785872063</v>
      </c>
      <c r="O44" s="11">
        <f t="shared" si="16"/>
        <v>70</v>
      </c>
      <c r="P44" s="11">
        <v>41</v>
      </c>
      <c r="Q44" s="11">
        <f t="shared" si="17"/>
        <v>7.8512396694214837E-2</v>
      </c>
      <c r="R44" s="11">
        <f>SUM($Q$4:Q44)/P44</f>
        <v>-2.4692602297923798E-2</v>
      </c>
      <c r="S44" s="11">
        <f t="shared" si="18"/>
        <v>2.2726099034527905E-3</v>
      </c>
      <c r="U44" s="11">
        <f t="shared" si="19"/>
        <v>7.8512396694214837E-2</v>
      </c>
      <c r="V44" s="11">
        <f>SUM($U$4:U44)/P44</f>
        <v>-2.3080024188671638E-2</v>
      </c>
      <c r="W44" s="11">
        <f t="shared" si="20"/>
        <v>1.9854716525942169E-3</v>
      </c>
    </row>
    <row r="45" spans="1:23" x14ac:dyDescent="0.25">
      <c r="A45" s="2">
        <v>42317</v>
      </c>
      <c r="B45">
        <v>7.27</v>
      </c>
      <c r="C45">
        <f t="shared" si="0"/>
        <v>-9.5367847411444526E-3</v>
      </c>
      <c r="E45">
        <f t="shared" si="1"/>
        <v>-5.7656612860412593E-3</v>
      </c>
      <c r="F45">
        <f t="shared" si="2"/>
        <v>3.3242850065354951E-5</v>
      </c>
      <c r="G45">
        <f t="shared" si="3"/>
        <v>3.9781811590431252E-6</v>
      </c>
      <c r="J45" s="11">
        <f t="shared" si="4"/>
        <v>-7.5200211481432647E-2</v>
      </c>
      <c r="L45" s="39">
        <f t="shared" si="13"/>
        <v>-7.5200211481432647E-2</v>
      </c>
      <c r="M45" s="11">
        <f t="shared" si="14"/>
        <v>64</v>
      </c>
      <c r="N45" s="39">
        <f t="shared" si="15"/>
        <v>-7.5200211481432647E-2</v>
      </c>
      <c r="O45" s="11">
        <f t="shared" si="16"/>
        <v>64</v>
      </c>
      <c r="P45" s="11">
        <v>42</v>
      </c>
      <c r="Q45" s="11">
        <f t="shared" si="17"/>
        <v>2.8925619834710758E-2</v>
      </c>
      <c r="R45" s="11">
        <f>SUM($Q$4:Q45)/P45</f>
        <v>-2.3415977961432497E-2</v>
      </c>
      <c r="S45" s="11">
        <f t="shared" si="18"/>
        <v>2.0935397275811166E-3</v>
      </c>
      <c r="U45" s="11">
        <f t="shared" si="19"/>
        <v>2.8925619834710758E-2</v>
      </c>
      <c r="V45" s="11">
        <f>SUM($U$4:U45)/P45</f>
        <v>-2.1841794569067294E-2</v>
      </c>
      <c r="W45" s="11">
        <f t="shared" si="20"/>
        <v>1.8215170527171071E-3</v>
      </c>
    </row>
    <row r="46" spans="1:23" x14ac:dyDescent="0.25">
      <c r="A46" s="2">
        <v>42318</v>
      </c>
      <c r="B46">
        <v>7.06</v>
      </c>
      <c r="C46">
        <f t="shared" si="0"/>
        <v>-2.8885832187070148E-2</v>
      </c>
      <c r="E46">
        <f t="shared" si="1"/>
        <v>-2.5114708731966955E-2</v>
      </c>
      <c r="F46">
        <f t="shared" si="2"/>
        <v>6.3074859469153721E-4</v>
      </c>
      <c r="G46">
        <f t="shared" si="3"/>
        <v>4.5554863247075557E-4</v>
      </c>
      <c r="J46" s="11">
        <f t="shared" si="4"/>
        <v>-0.32756544553022904</v>
      </c>
      <c r="L46" s="39">
        <f t="shared" si="13"/>
        <v>-0.32756544553022904</v>
      </c>
      <c r="M46" s="11">
        <f t="shared" si="14"/>
        <v>73</v>
      </c>
      <c r="N46" s="39">
        <f t="shared" si="15"/>
        <v>-0.32756544553022904</v>
      </c>
      <c r="O46" s="11">
        <f t="shared" si="16"/>
        <v>73</v>
      </c>
      <c r="P46" s="11">
        <v>43</v>
      </c>
      <c r="Q46" s="11">
        <f t="shared" si="17"/>
        <v>0.10330578512396693</v>
      </c>
      <c r="R46" s="11">
        <f>SUM($Q$4:Q46)/P46</f>
        <v>-2.0468960215260418E-2</v>
      </c>
      <c r="S46" s="11">
        <f t="shared" si="18"/>
        <v>1.6378243898762085E-3</v>
      </c>
      <c r="U46" s="11">
        <f t="shared" si="19"/>
        <v>0.10330578512396693</v>
      </c>
      <c r="V46" s="11">
        <f>SUM($U$4:U46)/P46</f>
        <v>-1.893138573899673E-2</v>
      </c>
      <c r="W46" s="11">
        <f t="shared" si="20"/>
        <v>1.4010078852676015E-3</v>
      </c>
    </row>
    <row r="47" spans="1:23" x14ac:dyDescent="0.25">
      <c r="A47" s="2">
        <v>42319</v>
      </c>
      <c r="B47">
        <v>6.54</v>
      </c>
      <c r="C47">
        <f t="shared" si="0"/>
        <v>-7.3654390934844133E-2</v>
      </c>
      <c r="E47">
        <f t="shared" si="1"/>
        <v>-6.988326747974094E-2</v>
      </c>
      <c r="F47">
        <f t="shared" si="2"/>
        <v>4.8836710736450181E-3</v>
      </c>
      <c r="G47">
        <f t="shared" si="3"/>
        <v>4.3708155875344448E-3</v>
      </c>
      <c r="J47" s="11">
        <f t="shared" si="4"/>
        <v>-0.91147159584504889</v>
      </c>
      <c r="L47" s="39">
        <f t="shared" si="13"/>
        <v>-0.91147159584504889</v>
      </c>
      <c r="M47" s="11">
        <f t="shared" si="14"/>
        <v>106</v>
      </c>
      <c r="N47" s="39">
        <f t="shared" si="15"/>
        <v>-0.91147159584504889</v>
      </c>
      <c r="O47" s="11">
        <f t="shared" si="16"/>
        <v>106</v>
      </c>
      <c r="P47" s="11">
        <v>44</v>
      </c>
      <c r="Q47" s="11">
        <f t="shared" si="17"/>
        <v>0.37603305785123964</v>
      </c>
      <c r="R47" s="11">
        <f>SUM($Q$4:Q47)/P47</f>
        <v>-1.1457550713749053E-2</v>
      </c>
      <c r="S47" s="11">
        <f t="shared" si="18"/>
        <v>5.2510187343252578E-4</v>
      </c>
      <c r="U47" s="11">
        <f t="shared" si="19"/>
        <v>0.37603305785123964</v>
      </c>
      <c r="V47" s="11">
        <f>SUM($U$4:U47)/P47</f>
        <v>-9.9549211119459042E-3</v>
      </c>
      <c r="W47" s="11">
        <f t="shared" si="20"/>
        <v>3.9640181738026509E-4</v>
      </c>
    </row>
    <row r="48" spans="1:23" x14ac:dyDescent="0.25">
      <c r="A48" s="2">
        <v>42320</v>
      </c>
      <c r="B48">
        <v>6.32</v>
      </c>
      <c r="C48">
        <f t="shared" si="0"/>
        <v>-3.3639143730886813E-2</v>
      </c>
      <c r="E48">
        <f t="shared" si="1"/>
        <v>-2.986802027578362E-2</v>
      </c>
      <c r="F48">
        <f t="shared" si="2"/>
        <v>8.9209863519462142E-4</v>
      </c>
      <c r="G48">
        <f t="shared" si="3"/>
        <v>6.8104802366924025E-4</v>
      </c>
      <c r="J48" s="11">
        <f t="shared" si="4"/>
        <v>-0.38956180910391647</v>
      </c>
      <c r="L48" s="39">
        <f t="shared" si="13"/>
        <v>-0.38956180910391647</v>
      </c>
      <c r="M48" s="11">
        <f t="shared" si="14"/>
        <v>77</v>
      </c>
      <c r="N48" s="39">
        <f t="shared" si="15"/>
        <v>-0.38956180910391647</v>
      </c>
      <c r="O48" s="11">
        <f t="shared" si="16"/>
        <v>77</v>
      </c>
      <c r="P48" s="11">
        <v>45</v>
      </c>
      <c r="Q48" s="11">
        <f t="shared" si="17"/>
        <v>0.13636363636363635</v>
      </c>
      <c r="R48" s="11">
        <f>SUM($Q$4:Q48)/P48</f>
        <v>-8.1726354453627113E-3</v>
      </c>
      <c r="S48" s="11">
        <f t="shared" si="18"/>
        <v>2.7323987777508666E-4</v>
      </c>
      <c r="U48" s="11">
        <f t="shared" si="19"/>
        <v>0.13636363636363635</v>
      </c>
      <c r="V48" s="11">
        <f>SUM($U$4:U48)/P48</f>
        <v>-6.7033976124885215E-3</v>
      </c>
      <c r="W48" s="11">
        <f t="shared" si="20"/>
        <v>1.8382720725456877E-4</v>
      </c>
    </row>
    <row r="49" spans="1:23" x14ac:dyDescent="0.25">
      <c r="A49" s="2">
        <v>42321</v>
      </c>
      <c r="B49">
        <v>6.1</v>
      </c>
      <c r="C49">
        <f t="shared" si="0"/>
        <v>-3.4810126582278583E-2</v>
      </c>
      <c r="E49">
        <f t="shared" si="1"/>
        <v>-3.1039003127175391E-2</v>
      </c>
      <c r="F49">
        <f t="shared" si="2"/>
        <v>9.6341971512880369E-4</v>
      </c>
      <c r="G49">
        <f t="shared" si="3"/>
        <v>7.4353726181060819E-4</v>
      </c>
      <c r="J49" s="11">
        <f t="shared" si="4"/>
        <v>-0.40483467264846462</v>
      </c>
      <c r="L49" s="39">
        <f t="shared" si="13"/>
        <v>-0.40483467264846462</v>
      </c>
      <c r="M49" s="11">
        <f t="shared" si="14"/>
        <v>78</v>
      </c>
      <c r="N49" s="39">
        <f t="shared" si="15"/>
        <v>-0.40483467264846462</v>
      </c>
      <c r="O49" s="11">
        <f t="shared" si="16"/>
        <v>78</v>
      </c>
      <c r="P49" s="11">
        <v>46</v>
      </c>
      <c r="Q49" s="11">
        <f t="shared" si="17"/>
        <v>0.14462809917355368</v>
      </c>
      <c r="R49" s="11">
        <f>SUM($Q$4:Q49)/P49</f>
        <v>-4.850880344951485E-3</v>
      </c>
      <c r="S49" s="11">
        <f t="shared" si="18"/>
        <v>9.8402531415244123E-5</v>
      </c>
      <c r="U49" s="11">
        <f t="shared" si="19"/>
        <v>0.14462809917355368</v>
      </c>
      <c r="V49" s="11">
        <f>SUM($U$4:U49)/P49</f>
        <v>-3.4135824649658649E-3</v>
      </c>
      <c r="W49" s="11">
        <f t="shared" si="20"/>
        <v>4.8728825570511976E-5</v>
      </c>
    </row>
    <row r="50" spans="1:23" x14ac:dyDescent="0.25">
      <c r="A50" s="2">
        <v>42324</v>
      </c>
      <c r="B50">
        <v>6.34</v>
      </c>
      <c r="C50">
        <f t="shared" si="0"/>
        <v>3.9344262295082005E-2</v>
      </c>
      <c r="E50">
        <f t="shared" si="1"/>
        <v>4.3115385750185198E-2</v>
      </c>
      <c r="F50">
        <f t="shared" si="2"/>
        <v>1.8589364883872727E-3</v>
      </c>
      <c r="G50">
        <f t="shared" si="3"/>
        <v>2.1983447454575929E-3</v>
      </c>
      <c r="J50" s="11">
        <f t="shared" si="4"/>
        <v>0.56234419013948866</v>
      </c>
      <c r="L50" s="39">
        <f t="shared" si="13"/>
        <v>0.56234419013948866</v>
      </c>
      <c r="M50" s="11">
        <f t="shared" si="14"/>
        <v>28</v>
      </c>
      <c r="N50" s="39">
        <f t="shared" si="15"/>
        <v>0.56234419013948866</v>
      </c>
      <c r="O50" s="11">
        <f t="shared" si="16"/>
        <v>29</v>
      </c>
      <c r="P50" s="11">
        <v>47</v>
      </c>
      <c r="Q50" s="11">
        <f t="shared" si="17"/>
        <v>-0.26859504132231404</v>
      </c>
      <c r="R50" s="11">
        <f>SUM($Q$4:Q50)/P50</f>
        <v>-1.0462458238086858E-2</v>
      </c>
      <c r="S50" s="11">
        <f t="shared" si="18"/>
        <v>4.6770568382131301E-4</v>
      </c>
      <c r="U50" s="11">
        <f t="shared" si="19"/>
        <v>-0.26033057851239672</v>
      </c>
      <c r="V50" s="11">
        <f>SUM($U$4:U50)/P50</f>
        <v>-8.8799015298048189E-3</v>
      </c>
      <c r="W50" s="11">
        <f t="shared" si="20"/>
        <v>3.3691587321949164E-4</v>
      </c>
    </row>
    <row r="51" spans="1:23" x14ac:dyDescent="0.25">
      <c r="A51" s="2">
        <v>42325</v>
      </c>
      <c r="B51">
        <v>5.87</v>
      </c>
      <c r="C51">
        <f t="shared" si="0"/>
        <v>-7.4132492113564638E-2</v>
      </c>
      <c r="E51">
        <f t="shared" si="1"/>
        <v>-7.0361368658461446E-2</v>
      </c>
      <c r="F51">
        <f t="shared" si="2"/>
        <v>4.9507221994919207E-3</v>
      </c>
      <c r="G51">
        <f t="shared" si="3"/>
        <v>4.4342607562433767E-3</v>
      </c>
      <c r="J51" s="11">
        <f t="shared" si="4"/>
        <v>-0.91770736100113737</v>
      </c>
      <c r="L51" s="39">
        <f t="shared" si="13"/>
        <v>-0.91770736100113737</v>
      </c>
      <c r="M51" s="11">
        <f t="shared" si="14"/>
        <v>107</v>
      </c>
      <c r="N51" s="39">
        <f t="shared" si="15"/>
        <v>-0.91770736100113737</v>
      </c>
      <c r="O51" s="11">
        <f t="shared" si="16"/>
        <v>107</v>
      </c>
      <c r="P51" s="11">
        <v>48</v>
      </c>
      <c r="Q51" s="11">
        <f t="shared" si="17"/>
        <v>0.38429752066115708</v>
      </c>
      <c r="R51" s="11">
        <f>SUM($Q$4:Q51)/P51</f>
        <v>-2.2382920110192764E-3</v>
      </c>
      <c r="S51" s="11">
        <f t="shared" si="18"/>
        <v>2.1861604916040944E-5</v>
      </c>
      <c r="U51" s="11">
        <f t="shared" si="19"/>
        <v>0.38429752066115708</v>
      </c>
      <c r="V51" s="11">
        <f>SUM($U$4:U51)/P51</f>
        <v>-6.8870523415977963E-4</v>
      </c>
      <c r="W51" s="11">
        <f t="shared" si="20"/>
        <v>2.0697377435305171E-6</v>
      </c>
    </row>
    <row r="52" spans="1:23" x14ac:dyDescent="0.25">
      <c r="A52" s="2">
        <v>42326</v>
      </c>
      <c r="B52">
        <v>6</v>
      </c>
      <c r="C52">
        <f t="shared" si="0"/>
        <v>2.214650766609879E-2</v>
      </c>
      <c r="E52">
        <f t="shared" si="1"/>
        <v>2.5917631121201982E-2</v>
      </c>
      <c r="F52">
        <f t="shared" si="2"/>
        <v>6.7172360293469755E-4</v>
      </c>
      <c r="G52">
        <f t="shared" si="3"/>
        <v>8.814221482920815E-4</v>
      </c>
      <c r="J52" s="11">
        <f t="shared" si="4"/>
        <v>0.33803778000812001</v>
      </c>
      <c r="L52" s="39">
        <f t="shared" si="13"/>
        <v>0.33803778000812001</v>
      </c>
      <c r="M52" s="11">
        <f t="shared" si="14"/>
        <v>38</v>
      </c>
      <c r="N52" s="39">
        <f t="shared" si="15"/>
        <v>0.33803778000812001</v>
      </c>
      <c r="O52" s="11">
        <f t="shared" si="16"/>
        <v>38</v>
      </c>
      <c r="P52" s="11">
        <v>49</v>
      </c>
      <c r="Q52" s="11">
        <f t="shared" si="17"/>
        <v>-0.18595041322314049</v>
      </c>
      <c r="R52" s="11">
        <f>SUM($Q$4:Q52)/P52</f>
        <v>-5.9875189745319541E-3</v>
      </c>
      <c r="S52" s="11">
        <f t="shared" si="18"/>
        <v>1.5969716273169353E-4</v>
      </c>
      <c r="U52" s="11">
        <f t="shared" si="19"/>
        <v>-0.18595041322314049</v>
      </c>
      <c r="V52" s="11">
        <f>SUM($U$4:U52)/P52</f>
        <v>-4.4695564176083658E-3</v>
      </c>
      <c r="W52" s="11">
        <f t="shared" si="20"/>
        <v>8.8988163085365656E-5</v>
      </c>
    </row>
    <row r="53" spans="1:23" x14ac:dyDescent="0.25">
      <c r="A53" s="2">
        <v>42327</v>
      </c>
      <c r="B53">
        <v>5.4</v>
      </c>
      <c r="C53">
        <f t="shared" si="0"/>
        <v>-9.9999999999999936E-2</v>
      </c>
      <c r="E53">
        <f t="shared" si="1"/>
        <v>-9.6228876544896744E-2</v>
      </c>
      <c r="F53">
        <f t="shared" si="2"/>
        <v>9.2599966810929784E-3</v>
      </c>
      <c r="G53">
        <f t="shared" si="3"/>
        <v>8.5484361064132285E-3</v>
      </c>
      <c r="J53" s="11">
        <f t="shared" si="4"/>
        <v>-1.2550913950350162</v>
      </c>
      <c r="L53" s="39">
        <f t="shared" si="13"/>
        <v>-1.2550913950350162</v>
      </c>
      <c r="M53" s="11">
        <f t="shared" si="14"/>
        <v>113</v>
      </c>
      <c r="N53" s="39">
        <f t="shared" si="15"/>
        <v>-1.2550913950350162</v>
      </c>
      <c r="O53" s="11">
        <f t="shared" si="16"/>
        <v>113</v>
      </c>
      <c r="P53" s="11">
        <v>50</v>
      </c>
      <c r="Q53" s="11">
        <f t="shared" si="17"/>
        <v>0.43388429752066116</v>
      </c>
      <c r="R53" s="11">
        <f>SUM($Q$4:Q53)/P53</f>
        <v>2.809917355371908E-3</v>
      </c>
      <c r="S53" s="11">
        <f t="shared" si="18"/>
        <v>3.5889252472819359E-5</v>
      </c>
      <c r="U53" s="11">
        <f t="shared" si="19"/>
        <v>0.43388429752066116</v>
      </c>
      <c r="V53" s="11">
        <f>SUM($U$4:U53)/P53</f>
        <v>4.2975206611570249E-3</v>
      </c>
      <c r="W53" s="11">
        <f t="shared" si="20"/>
        <v>8.3948562877597793E-5</v>
      </c>
    </row>
    <row r="54" spans="1:23" x14ac:dyDescent="0.25">
      <c r="A54" s="2">
        <v>42328</v>
      </c>
      <c r="B54">
        <v>5.08</v>
      </c>
      <c r="C54">
        <f t="shared" si="0"/>
        <v>-5.925925925925931E-2</v>
      </c>
      <c r="E54">
        <f t="shared" si="1"/>
        <v>-5.5488135804156118E-2</v>
      </c>
      <c r="F54">
        <f t="shared" si="2"/>
        <v>3.0789332150204722E-3</v>
      </c>
      <c r="G54">
        <f t="shared" si="3"/>
        <v>2.6746493663120929E-3</v>
      </c>
      <c r="J54" s="11">
        <f t="shared" si="4"/>
        <v>-0.72371916076395315</v>
      </c>
      <c r="L54" s="39">
        <f t="shared" si="13"/>
        <v>-0.72371916076395315</v>
      </c>
      <c r="M54" s="11">
        <f t="shared" si="14"/>
        <v>96</v>
      </c>
      <c r="N54" s="39">
        <f t="shared" si="15"/>
        <v>-0.72371916076395315</v>
      </c>
      <c r="O54" s="11">
        <f t="shared" si="16"/>
        <v>96</v>
      </c>
      <c r="P54" s="11">
        <v>51</v>
      </c>
      <c r="Q54" s="11">
        <f t="shared" si="17"/>
        <v>0.29338842975206614</v>
      </c>
      <c r="R54" s="11">
        <f>SUM($Q$4:Q54)/P54</f>
        <v>8.5075352455031682E-3</v>
      </c>
      <c r="S54" s="11">
        <f t="shared" si="18"/>
        <v>3.3557145032976469E-4</v>
      </c>
      <c r="U54" s="11">
        <f t="shared" si="19"/>
        <v>0.29338842975206614</v>
      </c>
      <c r="V54" s="11">
        <f>SUM($U$4:U54)/P54</f>
        <v>9.9659698590179868E-3</v>
      </c>
      <c r="W54" s="11">
        <f t="shared" si="20"/>
        <v>4.6048621061578227E-4</v>
      </c>
    </row>
    <row r="55" spans="1:23" x14ac:dyDescent="0.25">
      <c r="A55" s="2">
        <v>42331</v>
      </c>
      <c r="B55">
        <v>5.14</v>
      </c>
      <c r="C55">
        <f t="shared" si="0"/>
        <v>1.1811023622047168E-2</v>
      </c>
      <c r="E55">
        <f t="shared" si="1"/>
        <v>1.558214707715036E-2</v>
      </c>
      <c r="F55">
        <f t="shared" si="2"/>
        <v>2.4280330753394551E-4</v>
      </c>
      <c r="G55">
        <f t="shared" si="3"/>
        <v>3.7454908029459368E-4</v>
      </c>
      <c r="J55" s="11">
        <f t="shared" si="4"/>
        <v>0.2032344075385405</v>
      </c>
      <c r="L55" s="39">
        <f t="shared" si="13"/>
        <v>0.2032344075385405</v>
      </c>
      <c r="M55" s="11">
        <f t="shared" si="14"/>
        <v>49</v>
      </c>
      <c r="N55" s="39">
        <f t="shared" si="15"/>
        <v>0.2032344075385405</v>
      </c>
      <c r="O55" s="11">
        <f t="shared" si="16"/>
        <v>49</v>
      </c>
      <c r="P55" s="11">
        <v>52</v>
      </c>
      <c r="Q55" s="11">
        <f t="shared" si="17"/>
        <v>-9.5041322314049603E-2</v>
      </c>
      <c r="R55" s="11">
        <f>SUM($Q$4:Q55)/P55</f>
        <v>6.5162110616656145E-3</v>
      </c>
      <c r="S55" s="11">
        <f t="shared" si="18"/>
        <v>2.0072475847354658E-4</v>
      </c>
      <c r="U55" s="11">
        <f t="shared" si="19"/>
        <v>-9.5041322314049603E-2</v>
      </c>
      <c r="V55" s="11">
        <f>SUM($U$4:U55)/P55</f>
        <v>7.9465988556897647E-3</v>
      </c>
      <c r="W55" s="11">
        <f t="shared" si="20"/>
        <v>2.9851986685536312E-4</v>
      </c>
    </row>
    <row r="56" spans="1:23" x14ac:dyDescent="0.25">
      <c r="A56" s="2">
        <v>42332</v>
      </c>
      <c r="B56">
        <v>5.49</v>
      </c>
      <c r="C56">
        <f t="shared" si="0"/>
        <v>6.8093385214007887E-2</v>
      </c>
      <c r="E56">
        <f t="shared" si="1"/>
        <v>7.186450866911108E-2</v>
      </c>
      <c r="F56">
        <f t="shared" si="2"/>
        <v>5.1645076062527412E-3</v>
      </c>
      <c r="G56">
        <f t="shared" si="3"/>
        <v>5.7207488468294741E-3</v>
      </c>
      <c r="J56" s="11">
        <f t="shared" si="4"/>
        <v>0.93731247498185599</v>
      </c>
      <c r="L56" s="39">
        <f t="shared" si="13"/>
        <v>0.93731247498185599</v>
      </c>
      <c r="M56" s="11">
        <f t="shared" si="14"/>
        <v>17</v>
      </c>
      <c r="N56" s="39">
        <f t="shared" si="15"/>
        <v>0.93731247498185599</v>
      </c>
      <c r="O56" s="11">
        <f t="shared" si="16"/>
        <v>18</v>
      </c>
      <c r="P56" s="11">
        <v>53</v>
      </c>
      <c r="Q56" s="11">
        <f t="shared" si="17"/>
        <v>-0.35950413223140498</v>
      </c>
      <c r="R56" s="11">
        <f>SUM($Q$4:Q56)/P56</f>
        <v>-3.8983315141118949E-4</v>
      </c>
      <c r="S56" s="11">
        <f t="shared" si="18"/>
        <v>7.3221854134331895E-7</v>
      </c>
      <c r="U56" s="11">
        <f t="shared" si="19"/>
        <v>-0.3512396694214876</v>
      </c>
      <c r="V56" s="11">
        <f>SUM($U$4:U56)/P56</f>
        <v>1.1694994542335872E-3</v>
      </c>
      <c r="W56" s="11">
        <f t="shared" si="20"/>
        <v>6.5899668720900816E-6</v>
      </c>
    </row>
    <row r="57" spans="1:23" x14ac:dyDescent="0.25">
      <c r="A57" s="2">
        <v>42333</v>
      </c>
      <c r="B57">
        <v>5.41</v>
      </c>
      <c r="C57">
        <f t="shared" si="0"/>
        <v>-1.4571948998178519E-2</v>
      </c>
      <c r="E57">
        <f t="shared" si="1"/>
        <v>-1.0800825543075324E-2</v>
      </c>
      <c r="F57">
        <f t="shared" si="2"/>
        <v>1.1665783241194838E-4</v>
      </c>
      <c r="G57">
        <f t="shared" si="3"/>
        <v>4.9416711445639735E-5</v>
      </c>
      <c r="J57" s="11">
        <f t="shared" si="4"/>
        <v>-0.14087271601953619</v>
      </c>
      <c r="L57" s="39">
        <f t="shared" si="13"/>
        <v>-0.14087271601953619</v>
      </c>
      <c r="M57" s="11">
        <f t="shared" si="14"/>
        <v>66</v>
      </c>
      <c r="N57" s="39">
        <f t="shared" si="15"/>
        <v>-0.14087271601953619</v>
      </c>
      <c r="O57" s="11">
        <f t="shared" si="16"/>
        <v>66</v>
      </c>
      <c r="P57" s="11">
        <v>54</v>
      </c>
      <c r="Q57" s="11">
        <f t="shared" si="17"/>
        <v>4.5454545454545414E-2</v>
      </c>
      <c r="R57" s="11">
        <f>SUM($Q$4:Q57)/P57</f>
        <v>4.591368227731921E-4</v>
      </c>
      <c r="S57" s="11">
        <f t="shared" si="18"/>
        <v>1.0348688717652844E-6</v>
      </c>
      <c r="U57" s="11">
        <f t="shared" si="19"/>
        <v>4.5454545454545414E-2</v>
      </c>
      <c r="V57" s="11">
        <f>SUM($U$4:U57)/P57</f>
        <v>1.9895928986838063E-3</v>
      </c>
      <c r="W57" s="11">
        <f t="shared" si="20"/>
        <v>1.9432537703147605E-5</v>
      </c>
    </row>
    <row r="58" spans="1:23" x14ac:dyDescent="0.25">
      <c r="A58" s="2">
        <v>42335</v>
      </c>
      <c r="B58">
        <v>5.26</v>
      </c>
      <c r="C58">
        <f t="shared" si="0"/>
        <v>-2.7726432532347571E-2</v>
      </c>
      <c r="E58">
        <f t="shared" si="1"/>
        <v>-2.3955309077244379E-2</v>
      </c>
      <c r="F58">
        <f t="shared" si="2"/>
        <v>5.7385683298630697E-4</v>
      </c>
      <c r="G58">
        <f t="shared" si="3"/>
        <v>4.07401349229051E-4</v>
      </c>
      <c r="J58" s="11">
        <f t="shared" si="4"/>
        <v>-0.31244365899071813</v>
      </c>
      <c r="L58" s="39">
        <f t="shared" si="13"/>
        <v>-0.31244365899071813</v>
      </c>
      <c r="M58" s="11">
        <f t="shared" si="14"/>
        <v>71</v>
      </c>
      <c r="N58" s="39">
        <f t="shared" si="15"/>
        <v>-0.31244365899071813</v>
      </c>
      <c r="O58" s="11">
        <f t="shared" si="16"/>
        <v>71</v>
      </c>
      <c r="P58" s="11">
        <v>55</v>
      </c>
      <c r="Q58" s="11">
        <f t="shared" si="17"/>
        <v>8.6776859504132275E-2</v>
      </c>
      <c r="R58" s="11">
        <f>SUM($Q$4:Q58)/P58</f>
        <v>2.0285499624342661E-3</v>
      </c>
      <c r="S58" s="11">
        <f t="shared" si="18"/>
        <v>2.057507475046031E-5</v>
      </c>
      <c r="U58" s="11">
        <f t="shared" si="19"/>
        <v>8.6776859504132275E-2</v>
      </c>
      <c r="V58" s="11">
        <f>SUM($U$4:U58)/P58</f>
        <v>3.5311795642374148E-3</v>
      </c>
      <c r="W58" s="11">
        <f t="shared" si="20"/>
        <v>6.2346145574439699E-5</v>
      </c>
    </row>
    <row r="59" spans="1:23" x14ac:dyDescent="0.25">
      <c r="A59" s="2">
        <v>42338</v>
      </c>
      <c r="B59">
        <v>5.27</v>
      </c>
      <c r="C59">
        <f t="shared" si="0"/>
        <v>1.901140684410606E-3</v>
      </c>
      <c r="E59">
        <f t="shared" si="1"/>
        <v>5.6722641395137996E-3</v>
      </c>
      <c r="F59">
        <f t="shared" si="2"/>
        <v>3.2174580468414228E-5</v>
      </c>
      <c r="G59">
        <f t="shared" si="3"/>
        <v>8.9177569262166096E-5</v>
      </c>
      <c r="J59" s="11">
        <f t="shared" si="4"/>
        <v>7.3982053698277525E-2</v>
      </c>
      <c r="L59" s="39">
        <f t="shared" si="13"/>
        <v>7.3982053698277525E-2</v>
      </c>
      <c r="M59" s="11">
        <f t="shared" si="14"/>
        <v>58</v>
      </c>
      <c r="N59" s="39">
        <f t="shared" si="15"/>
        <v>7.3982053698277525E-2</v>
      </c>
      <c r="O59" s="11">
        <f t="shared" si="16"/>
        <v>58</v>
      </c>
      <c r="P59" s="11">
        <v>56</v>
      </c>
      <c r="Q59" s="11">
        <f t="shared" si="17"/>
        <v>-2.0661157024793375E-2</v>
      </c>
      <c r="R59" s="11">
        <f>SUM($Q$4:Q59)/P59</f>
        <v>1.6233766233766298E-3</v>
      </c>
      <c r="S59" s="11">
        <f t="shared" si="18"/>
        <v>1.3416335730385422E-5</v>
      </c>
      <c r="U59" s="11">
        <f t="shared" si="19"/>
        <v>-2.0661157024793375E-2</v>
      </c>
      <c r="V59" s="11">
        <f>SUM($U$4:U59)/P59</f>
        <v>3.0991735537190079E-3</v>
      </c>
      <c r="W59" s="11">
        <f t="shared" si="20"/>
        <v>4.8897554190908458E-5</v>
      </c>
    </row>
    <row r="60" spans="1:23" x14ac:dyDescent="0.25">
      <c r="A60" s="2">
        <v>42339</v>
      </c>
      <c r="B60">
        <v>5.51</v>
      </c>
      <c r="C60">
        <f t="shared" si="0"/>
        <v>4.554079696394691E-2</v>
      </c>
      <c r="E60">
        <f t="shared" si="1"/>
        <v>4.9311920419050102E-2</v>
      </c>
      <c r="F60">
        <f t="shared" si="2"/>
        <v>2.4316654954147305E-3</v>
      </c>
      <c r="G60">
        <f t="shared" si="3"/>
        <v>2.8178095469452834E-3</v>
      </c>
      <c r="J60" s="11">
        <f t="shared" si="4"/>
        <v>0.64316418535474962</v>
      </c>
      <c r="L60" s="39">
        <f t="shared" si="13"/>
        <v>0.64316418535474962</v>
      </c>
      <c r="M60" s="11">
        <f t="shared" si="14"/>
        <v>25</v>
      </c>
      <c r="N60" s="39">
        <f t="shared" si="15"/>
        <v>0.64316418535474962</v>
      </c>
      <c r="O60" s="11">
        <f t="shared" si="16"/>
        <v>26</v>
      </c>
      <c r="P60" s="11">
        <v>57</v>
      </c>
      <c r="Q60" s="11">
        <f t="shared" si="17"/>
        <v>-0.29338842975206614</v>
      </c>
      <c r="R60" s="11">
        <f>SUM($Q$4:Q60)/P60</f>
        <v>-3.5522691025083311E-3</v>
      </c>
      <c r="S60" s="11">
        <f t="shared" si="18"/>
        <v>6.5387372660746774E-5</v>
      </c>
      <c r="U60" s="11">
        <f t="shared" si="19"/>
        <v>-0.28512396694214875</v>
      </c>
      <c r="V60" s="11">
        <f>SUM($U$4:U60)/P60</f>
        <v>-1.9573727707699004E-3</v>
      </c>
      <c r="W60" s="11">
        <f t="shared" si="20"/>
        <v>1.9853142303075629E-5</v>
      </c>
    </row>
    <row r="61" spans="1:23" x14ac:dyDescent="0.25">
      <c r="A61" s="2">
        <v>42340</v>
      </c>
      <c r="B61">
        <v>5.52</v>
      </c>
      <c r="C61">
        <f t="shared" si="0"/>
        <v>1.8148820326678379E-3</v>
      </c>
      <c r="E61">
        <f t="shared" si="1"/>
        <v>5.5860054877710317E-3</v>
      </c>
      <c r="F61">
        <f t="shared" si="2"/>
        <v>3.1203457309408081E-5</v>
      </c>
      <c r="G61">
        <f t="shared" si="3"/>
        <v>8.7555862053574531E-5</v>
      </c>
      <c r="J61" s="11">
        <f t="shared" si="4"/>
        <v>7.2857001682325132E-2</v>
      </c>
      <c r="L61" s="39">
        <f t="shared" si="13"/>
        <v>7.2857001682325132E-2</v>
      </c>
      <c r="M61" s="11">
        <f t="shared" si="14"/>
        <v>59</v>
      </c>
      <c r="N61" s="39">
        <f t="shared" si="15"/>
        <v>7.2857001682325132E-2</v>
      </c>
      <c r="O61" s="11">
        <f t="shared" si="16"/>
        <v>59</v>
      </c>
      <c r="P61" s="11">
        <v>58</v>
      </c>
      <c r="Q61" s="11">
        <f t="shared" si="17"/>
        <v>-1.2396694214876047E-2</v>
      </c>
      <c r="R61" s="11">
        <f>SUM($Q$4:Q61)/P61</f>
        <v>-3.704759190652602E-3</v>
      </c>
      <c r="S61" s="11">
        <f t="shared" si="18"/>
        <v>7.2369450756549597E-5</v>
      </c>
      <c r="U61" s="11">
        <f t="shared" si="19"/>
        <v>-1.2396694214876047E-2</v>
      </c>
      <c r="V61" s="11">
        <f>SUM($U$4:U61)/P61</f>
        <v>-2.137361071530351E-3</v>
      </c>
      <c r="W61" s="11">
        <f t="shared" si="20"/>
        <v>2.4087465118674134E-5</v>
      </c>
    </row>
    <row r="62" spans="1:23" x14ac:dyDescent="0.25">
      <c r="A62" s="2">
        <v>42341</v>
      </c>
      <c r="B62">
        <v>4.87</v>
      </c>
      <c r="C62">
        <f t="shared" si="0"/>
        <v>-0.11775362318840571</v>
      </c>
      <c r="E62">
        <f t="shared" si="1"/>
        <v>-0.11398249973330252</v>
      </c>
      <c r="F62">
        <f t="shared" si="2"/>
        <v>1.2992010245452308E-2</v>
      </c>
      <c r="G62">
        <f t="shared" si="3"/>
        <v>1.2146547461134838E-2</v>
      </c>
      <c r="J62" s="11">
        <f t="shared" si="4"/>
        <v>-1.4866478726175647</v>
      </c>
      <c r="L62" s="39">
        <f t="shared" si="13"/>
        <v>-1.4866478726175647</v>
      </c>
      <c r="M62" s="11">
        <f t="shared" si="14"/>
        <v>116</v>
      </c>
      <c r="N62" s="39">
        <f t="shared" si="15"/>
        <v>-1.4866478726175647</v>
      </c>
      <c r="O62" s="11">
        <f t="shared" si="16"/>
        <v>116</v>
      </c>
      <c r="P62" s="11">
        <v>59</v>
      </c>
      <c r="Q62" s="11">
        <f t="shared" si="17"/>
        <v>0.45867768595041325</v>
      </c>
      <c r="R62" s="11">
        <f>SUM($Q$4:Q62)/P62</f>
        <v>4.1322314049586839E-3</v>
      </c>
      <c r="S62" s="11">
        <f t="shared" si="18"/>
        <v>9.1585895151225671E-5</v>
      </c>
      <c r="U62" s="11">
        <f t="shared" si="19"/>
        <v>0.45867768595041325</v>
      </c>
      <c r="V62" s="11">
        <f>SUM($U$4:U62)/P62</f>
        <v>5.6730634542653032E-3</v>
      </c>
      <c r="W62" s="11">
        <f t="shared" si="20"/>
        <v>1.7262138985555577E-4</v>
      </c>
    </row>
    <row r="63" spans="1:23" x14ac:dyDescent="0.25">
      <c r="A63" s="2">
        <v>42342</v>
      </c>
      <c r="B63">
        <v>4.55</v>
      </c>
      <c r="C63">
        <f t="shared" si="0"/>
        <v>-6.5708418891170489E-2</v>
      </c>
      <c r="E63">
        <f t="shared" si="1"/>
        <v>-6.1937295436067297E-2</v>
      </c>
      <c r="F63">
        <f t="shared" si="2"/>
        <v>3.8362285659346829E-3</v>
      </c>
      <c r="G63">
        <f t="shared" si="3"/>
        <v>3.3833035629190935E-3</v>
      </c>
      <c r="J63" s="11">
        <f t="shared" si="4"/>
        <v>-0.80783408603217477</v>
      </c>
      <c r="L63" s="39">
        <f t="shared" si="13"/>
        <v>-0.80783408603217477</v>
      </c>
      <c r="M63" s="11">
        <f t="shared" si="14"/>
        <v>101</v>
      </c>
      <c r="N63" s="39">
        <f t="shared" si="15"/>
        <v>-0.80783408603217477</v>
      </c>
      <c r="O63" s="11">
        <f t="shared" si="16"/>
        <v>101</v>
      </c>
      <c r="P63" s="11">
        <v>60</v>
      </c>
      <c r="Q63" s="11">
        <f t="shared" si="17"/>
        <v>0.33471074380165289</v>
      </c>
      <c r="R63" s="11">
        <f>SUM($Q$4:Q63)/P63</f>
        <v>9.6418732782369201E-3</v>
      </c>
      <c r="S63" s="11">
        <f t="shared" si="18"/>
        <v>5.0708574716497724E-4</v>
      </c>
      <c r="U63" s="11">
        <f t="shared" si="19"/>
        <v>0.33471074380165289</v>
      </c>
      <c r="V63" s="11">
        <f>SUM($U$4:U63)/P63</f>
        <v>1.1157024793388429E-2</v>
      </c>
      <c r="W63" s="11">
        <f t="shared" si="20"/>
        <v>6.7897746676518606E-4</v>
      </c>
    </row>
    <row r="64" spans="1:23" x14ac:dyDescent="0.25">
      <c r="A64" s="2">
        <v>42345</v>
      </c>
      <c r="B64">
        <v>4.2699999999999996</v>
      </c>
      <c r="C64">
        <f t="shared" si="0"/>
        <v>-6.1538461538461597E-2</v>
      </c>
      <c r="E64">
        <f t="shared" si="1"/>
        <v>-5.7767338083358405E-2</v>
      </c>
      <c r="F64">
        <f t="shared" si="2"/>
        <v>3.3370653492370305E-3</v>
      </c>
      <c r="G64">
        <f t="shared" si="3"/>
        <v>2.9155911941806021E-3</v>
      </c>
      <c r="J64" s="11">
        <f t="shared" si="4"/>
        <v>-0.75344627876513171</v>
      </c>
      <c r="L64" s="39">
        <f t="shared" si="13"/>
        <v>-0.75344627876513171</v>
      </c>
      <c r="M64" s="11">
        <f t="shared" si="14"/>
        <v>100</v>
      </c>
      <c r="N64" s="39">
        <f t="shared" si="15"/>
        <v>-0.75344627876513171</v>
      </c>
      <c r="O64" s="11">
        <f t="shared" si="16"/>
        <v>100</v>
      </c>
      <c r="P64" s="11">
        <v>61</v>
      </c>
      <c r="Q64" s="11">
        <f t="shared" si="17"/>
        <v>0.32644628099173556</v>
      </c>
      <c r="R64" s="11">
        <f>SUM($Q$4:Q64)/P64</f>
        <v>1.4835388158786078E-2</v>
      </c>
      <c r="S64" s="11">
        <f t="shared" si="18"/>
        <v>1.2204921137393509E-3</v>
      </c>
      <c r="U64" s="11">
        <f t="shared" si="19"/>
        <v>0.32644628099173556</v>
      </c>
      <c r="V64" s="11">
        <f>SUM($U$4:U64)/P64</f>
        <v>1.6325701124508873E-2</v>
      </c>
      <c r="W64" s="11">
        <f t="shared" si="20"/>
        <v>1.4780217772376552E-3</v>
      </c>
    </row>
    <row r="65" spans="1:23" x14ac:dyDescent="0.25">
      <c r="A65" s="2">
        <v>42346</v>
      </c>
      <c r="B65">
        <v>4.4000000000000004</v>
      </c>
      <c r="C65">
        <f t="shared" si="0"/>
        <v>3.0444964871194566E-2</v>
      </c>
      <c r="E65">
        <f t="shared" si="1"/>
        <v>3.4216088326297758E-2</v>
      </c>
      <c r="F65">
        <f t="shared" si="2"/>
        <v>1.1707407003530097E-3</v>
      </c>
      <c r="G65">
        <f t="shared" si="3"/>
        <v>1.4430282589250071E-3</v>
      </c>
      <c r="J65" s="11">
        <f t="shared" si="4"/>
        <v>0.44627267377540458</v>
      </c>
      <c r="L65" s="39">
        <f t="shared" si="13"/>
        <v>0.44627267377540458</v>
      </c>
      <c r="M65" s="11">
        <f t="shared" si="14"/>
        <v>32</v>
      </c>
      <c r="N65" s="39">
        <f t="shared" si="15"/>
        <v>0.44627267377540458</v>
      </c>
      <c r="O65" s="11">
        <f t="shared" si="16"/>
        <v>32</v>
      </c>
      <c r="P65" s="11">
        <v>62</v>
      </c>
      <c r="Q65" s="11">
        <f t="shared" si="17"/>
        <v>-0.23553719008264462</v>
      </c>
      <c r="R65" s="11">
        <f>SUM($Q$4:Q65)/P65</f>
        <v>1.079712076779526E-2</v>
      </c>
      <c r="S65" s="11">
        <f t="shared" si="18"/>
        <v>6.5707496783727766E-4</v>
      </c>
      <c r="U65" s="11">
        <f t="shared" si="19"/>
        <v>-0.23553719008264462</v>
      </c>
      <c r="V65" s="11">
        <f>SUM($U$4:U65)/P65</f>
        <v>1.2263396427619302E-2</v>
      </c>
      <c r="W65" s="11">
        <f t="shared" si="20"/>
        <v>8.4765775457624028E-4</v>
      </c>
    </row>
    <row r="66" spans="1:23" x14ac:dyDescent="0.25">
      <c r="A66" s="2">
        <v>42347</v>
      </c>
      <c r="B66">
        <v>4.47</v>
      </c>
      <c r="C66">
        <f t="shared" si="0"/>
        <v>1.5909090909090772E-2</v>
      </c>
      <c r="E66">
        <f t="shared" si="1"/>
        <v>1.9680214364193965E-2</v>
      </c>
      <c r="F66">
        <f t="shared" si="2"/>
        <v>3.8731083742062647E-4</v>
      </c>
      <c r="G66">
        <f t="shared" si="3"/>
        <v>5.499652455147971E-4</v>
      </c>
      <c r="J66" s="11">
        <f t="shared" si="4"/>
        <v>0.25668456899650144</v>
      </c>
      <c r="L66" s="39">
        <f t="shared" si="13"/>
        <v>0.25668456899650144</v>
      </c>
      <c r="M66" s="11">
        <f t="shared" si="14"/>
        <v>44</v>
      </c>
      <c r="N66" s="39">
        <f t="shared" si="15"/>
        <v>0.25668456899650144</v>
      </c>
      <c r="O66" s="11">
        <f t="shared" si="16"/>
        <v>44</v>
      </c>
      <c r="P66" s="11">
        <v>63</v>
      </c>
      <c r="Q66" s="11">
        <f t="shared" si="17"/>
        <v>-0.13636363636363635</v>
      </c>
      <c r="R66" s="11">
        <f>SUM($Q$4:Q66)/P66</f>
        <v>8.4612357339630111E-3</v>
      </c>
      <c r="S66" s="11">
        <f t="shared" si="18"/>
        <v>4.1002983083442113E-4</v>
      </c>
      <c r="U66" s="11">
        <f t="shared" si="19"/>
        <v>-0.13636363636363635</v>
      </c>
      <c r="V66" s="11">
        <f>SUM($U$4:U66)/P66</f>
        <v>9.9042371769644498E-3</v>
      </c>
      <c r="W66" s="11">
        <f t="shared" si="20"/>
        <v>5.6181059869332532E-4</v>
      </c>
    </row>
    <row r="67" spans="1:23" x14ac:dyDescent="0.25">
      <c r="A67" s="2">
        <v>42348</v>
      </c>
      <c r="B67">
        <v>4.5600000000000005</v>
      </c>
      <c r="C67">
        <f t="shared" si="0"/>
        <v>2.0134228187919632E-2</v>
      </c>
      <c r="E67">
        <f t="shared" si="1"/>
        <v>2.3905351643022824E-2</v>
      </c>
      <c r="F67">
        <f t="shared" si="2"/>
        <v>5.71465837176574E-4</v>
      </c>
      <c r="G67">
        <f t="shared" si="3"/>
        <v>7.6598727385718951E-4</v>
      </c>
      <c r="J67" s="11">
        <f t="shared" si="4"/>
        <v>0.31179207551535409</v>
      </c>
      <c r="L67" s="39">
        <f t="shared" si="13"/>
        <v>0.31179207551535409</v>
      </c>
      <c r="M67" s="11">
        <f t="shared" si="14"/>
        <v>41</v>
      </c>
      <c r="N67" s="39">
        <f t="shared" si="15"/>
        <v>0.31179207551535409</v>
      </c>
      <c r="O67" s="11">
        <f t="shared" si="16"/>
        <v>41</v>
      </c>
      <c r="P67" s="11">
        <v>64</v>
      </c>
      <c r="Q67" s="11">
        <f t="shared" si="17"/>
        <v>-0.16115702479338845</v>
      </c>
      <c r="R67" s="11">
        <f>SUM($Q$4:Q67)/P67</f>
        <v>5.8109504132231454E-3</v>
      </c>
      <c r="S67" s="11">
        <f t="shared" si="18"/>
        <v>1.9646338737418613E-4</v>
      </c>
      <c r="U67" s="11">
        <f t="shared" si="19"/>
        <v>-0.16115702479338845</v>
      </c>
      <c r="V67" s="11">
        <f>SUM($U$4:U67)/P67</f>
        <v>7.2314049586776862E-3</v>
      </c>
      <c r="W67" s="11">
        <f t="shared" si="20"/>
        <v>3.0425144829898605E-4</v>
      </c>
    </row>
    <row r="68" spans="1:23" x14ac:dyDescent="0.25">
      <c r="A68" s="2">
        <v>42349</v>
      </c>
      <c r="B68">
        <v>4.16</v>
      </c>
      <c r="C68">
        <f t="shared" ref="C68:C131" si="21">(B68-B67)/B67</f>
        <v>-8.77192982456141E-2</v>
      </c>
      <c r="E68">
        <f t="shared" ref="E68:E131" si="22">C68-$D$3</f>
        <v>-8.3948174790510907E-2</v>
      </c>
      <c r="F68">
        <f t="shared" ref="F68:F131" si="23">E68^2</f>
        <v>7.047296050658171E-3</v>
      </c>
      <c r="G68">
        <f t="shared" ref="G68:G131" si="24">(E68-$D$3)^2</f>
        <v>6.4283595608406038E-3</v>
      </c>
      <c r="J68" s="11">
        <f t="shared" ref="J68:J131" si="25">E68/$I$3</f>
        <v>-1.0949169894891946</v>
      </c>
      <c r="L68" s="39">
        <f t="shared" ref="L68:L99" si="26">J68</f>
        <v>-1.0949169894891946</v>
      </c>
      <c r="M68" s="11">
        <f t="shared" ref="M68:M99" si="27">RANK(L68,$L$4:$L$123)</f>
        <v>110</v>
      </c>
      <c r="N68" s="39">
        <f t="shared" ref="N68:N99" si="28">L68</f>
        <v>-1.0949169894891946</v>
      </c>
      <c r="O68" s="11">
        <f t="shared" ref="O68:O99" si="29">RANK(N68,$N$4:$N$123)</f>
        <v>110</v>
      </c>
      <c r="P68" s="11">
        <v>65</v>
      </c>
      <c r="Q68" s="11">
        <f t="shared" ref="Q68:Q99" si="30">M68/(COUNT($M$4:$M$123)+1)-0.5</f>
        <v>0.40909090909090906</v>
      </c>
      <c r="R68" s="11">
        <f>SUM($Q$4:Q68)/P68</f>
        <v>1.2015257469802929E-2</v>
      </c>
      <c r="S68" s="11">
        <f t="shared" ref="S68:S99" si="31">(P68/11)*R68^2</f>
        <v>8.5307425311523461E-4</v>
      </c>
      <c r="U68" s="11">
        <f t="shared" ref="U68:U99" si="32">O68/(COUNT($O$4:$O$123)+1)-0.5</f>
        <v>0.40909090909090906</v>
      </c>
      <c r="V68" s="11">
        <f>SUM($U$4:U68)/P68</f>
        <v>1.3413858868404323E-2</v>
      </c>
      <c r="W68" s="11">
        <f t="shared" ref="W68:W99" si="33">(P68/11)*V68^2</f>
        <v>1.0632322393814096E-3</v>
      </c>
    </row>
    <row r="69" spans="1:23" x14ac:dyDescent="0.25">
      <c r="A69" s="2">
        <v>42352</v>
      </c>
      <c r="B69">
        <v>4</v>
      </c>
      <c r="C69">
        <f t="shared" si="21"/>
        <v>-3.8461538461538491E-2</v>
      </c>
      <c r="E69">
        <f t="shared" si="22"/>
        <v>-3.4690415006435299E-2</v>
      </c>
      <c r="F69">
        <f t="shared" si="23"/>
        <v>1.2034248933187114E-3</v>
      </c>
      <c r="G69">
        <f t="shared" si="24"/>
        <v>9.5600259003627696E-4</v>
      </c>
      <c r="J69" s="11">
        <f t="shared" si="25"/>
        <v>-0.45245920900319969</v>
      </c>
      <c r="L69" s="39">
        <f t="shared" si="26"/>
        <v>-0.45245920900319969</v>
      </c>
      <c r="M69" s="11">
        <f t="shared" si="27"/>
        <v>81</v>
      </c>
      <c r="N69" s="39">
        <f t="shared" si="28"/>
        <v>-0.45245920900319969</v>
      </c>
      <c r="O69" s="11">
        <f t="shared" si="29"/>
        <v>81</v>
      </c>
      <c r="P69" s="11">
        <v>66</v>
      </c>
      <c r="Q69" s="11">
        <f t="shared" si="30"/>
        <v>0.16942148760330578</v>
      </c>
      <c r="R69" s="11">
        <f>SUM($Q$4:Q69)/P69</f>
        <v>1.4400200350613578E-2</v>
      </c>
      <c r="S69" s="11">
        <f t="shared" si="31"/>
        <v>1.2441946208268685E-3</v>
      </c>
      <c r="U69" s="11">
        <f t="shared" si="32"/>
        <v>0.16942148760330578</v>
      </c>
      <c r="V69" s="11">
        <f>SUM($U$4:U69)/P69</f>
        <v>1.5777610818933134E-2</v>
      </c>
      <c r="W69" s="11">
        <f t="shared" si="33"/>
        <v>1.4935980189222954E-3</v>
      </c>
    </row>
    <row r="70" spans="1:23" x14ac:dyDescent="0.25">
      <c r="A70" s="2">
        <v>42353</v>
      </c>
      <c r="B70">
        <v>3.76</v>
      </c>
      <c r="C70">
        <f t="shared" si="21"/>
        <v>-6.0000000000000053E-2</v>
      </c>
      <c r="E70">
        <f t="shared" si="22"/>
        <v>-5.6228876544896861E-2</v>
      </c>
      <c r="F70">
        <f t="shared" si="23"/>
        <v>3.1616865575012526E-3</v>
      </c>
      <c r="G70">
        <f t="shared" si="24"/>
        <v>2.7518158592297571E-3</v>
      </c>
      <c r="J70" s="11">
        <f t="shared" si="25"/>
        <v>-0.73338047411433616</v>
      </c>
      <c r="L70" s="39">
        <f t="shared" si="26"/>
        <v>-0.73338047411433616</v>
      </c>
      <c r="M70" s="11">
        <f t="shared" si="27"/>
        <v>97</v>
      </c>
      <c r="N70" s="39">
        <f t="shared" si="28"/>
        <v>-0.73338047411433616</v>
      </c>
      <c r="O70" s="11">
        <f t="shared" si="29"/>
        <v>97</v>
      </c>
      <c r="P70" s="11">
        <v>67</v>
      </c>
      <c r="Q70" s="11">
        <f t="shared" si="30"/>
        <v>0.30165289256198347</v>
      </c>
      <c r="R70" s="11">
        <f>SUM($Q$4:Q70)/P70</f>
        <v>1.8687553965708651E-2</v>
      </c>
      <c r="S70" s="11">
        <f t="shared" si="31"/>
        <v>2.1270957368932091E-3</v>
      </c>
      <c r="U70" s="11">
        <f t="shared" si="32"/>
        <v>0.30165289256198347</v>
      </c>
      <c r="V70" s="11">
        <f>SUM($U$4:U70)/P70</f>
        <v>2.0044406068829408E-2</v>
      </c>
      <c r="W70" s="11">
        <f t="shared" si="33"/>
        <v>2.4471945801538535E-3</v>
      </c>
    </row>
    <row r="71" spans="1:23" x14ac:dyDescent="0.25">
      <c r="A71" s="2">
        <v>42354</v>
      </c>
      <c r="B71">
        <v>3.9</v>
      </c>
      <c r="C71">
        <f t="shared" si="21"/>
        <v>3.7234042553191522E-2</v>
      </c>
      <c r="E71">
        <f t="shared" si="22"/>
        <v>4.1005166008294715E-2</v>
      </c>
      <c r="F71">
        <f t="shared" si="23"/>
        <v>1.6814236393678083E-3</v>
      </c>
      <c r="G71">
        <f t="shared" si="24"/>
        <v>2.0049160981099982E-3</v>
      </c>
      <c r="J71" s="11">
        <f t="shared" si="25"/>
        <v>0.53482107301732151</v>
      </c>
      <c r="L71" s="39">
        <f t="shared" si="26"/>
        <v>0.53482107301732151</v>
      </c>
      <c r="M71" s="11">
        <f t="shared" si="27"/>
        <v>29</v>
      </c>
      <c r="N71" s="39">
        <f t="shared" si="28"/>
        <v>0.53482107301732151</v>
      </c>
      <c r="O71" s="11">
        <f t="shared" si="29"/>
        <v>30</v>
      </c>
      <c r="P71" s="11">
        <v>68</v>
      </c>
      <c r="Q71" s="11">
        <f t="shared" si="30"/>
        <v>-0.26033057851239672</v>
      </c>
      <c r="R71" s="11">
        <f>SUM($Q$4:Q71)/P71</f>
        <v>1.4584346135148279E-2</v>
      </c>
      <c r="S71" s="11">
        <f t="shared" si="31"/>
        <v>1.3148922135370355E-3</v>
      </c>
      <c r="U71" s="11">
        <f t="shared" si="32"/>
        <v>-0.25206611570247933</v>
      </c>
      <c r="V71" s="11">
        <f>SUM($U$4:U71)/P71</f>
        <v>1.6042780748663103E-2</v>
      </c>
      <c r="W71" s="11">
        <f t="shared" si="33"/>
        <v>1.5910195783798121E-3</v>
      </c>
    </row>
    <row r="72" spans="1:23" x14ac:dyDescent="0.25">
      <c r="A72" s="2">
        <v>42355</v>
      </c>
      <c r="B72">
        <v>3.7199999999999998</v>
      </c>
      <c r="C72">
        <f t="shared" si="21"/>
        <v>-4.6153846153846198E-2</v>
      </c>
      <c r="E72">
        <f t="shared" si="22"/>
        <v>-4.2382722698743006E-2</v>
      </c>
      <c r="F72">
        <f t="shared" si="23"/>
        <v>1.7962951833585456E-3</v>
      </c>
      <c r="G72">
        <f t="shared" si="24"/>
        <v>1.4908555961514465E-3</v>
      </c>
      <c r="J72" s="11">
        <f t="shared" si="25"/>
        <v>-0.5527882322571771</v>
      </c>
      <c r="L72" s="39">
        <f t="shared" si="26"/>
        <v>-0.5527882322571771</v>
      </c>
      <c r="M72" s="11">
        <f t="shared" si="27"/>
        <v>88</v>
      </c>
      <c r="N72" s="39">
        <f t="shared" si="28"/>
        <v>-0.5527882322571771</v>
      </c>
      <c r="O72" s="11">
        <f t="shared" si="29"/>
        <v>88</v>
      </c>
      <c r="P72" s="11">
        <v>69</v>
      </c>
      <c r="Q72" s="11">
        <f t="shared" si="30"/>
        <v>0.22727272727272729</v>
      </c>
      <c r="R72" s="11">
        <f>SUM($Q$4:Q72)/P72</f>
        <v>1.7666786441490005E-2</v>
      </c>
      <c r="S72" s="11">
        <f t="shared" si="31"/>
        <v>1.9578144253341672E-3</v>
      </c>
      <c r="U72" s="11">
        <f t="shared" si="32"/>
        <v>0.22727272727272729</v>
      </c>
      <c r="V72" s="11">
        <f>SUM($U$4:U72)/P72</f>
        <v>1.9104084321475628E-2</v>
      </c>
      <c r="W72" s="11">
        <f t="shared" si="33"/>
        <v>2.2893324186892285E-3</v>
      </c>
    </row>
    <row r="73" spans="1:23" x14ac:dyDescent="0.25">
      <c r="A73" s="2">
        <v>42356</v>
      </c>
      <c r="B73">
        <v>4.05</v>
      </c>
      <c r="C73">
        <f t="shared" si="21"/>
        <v>8.8709677419354857E-2</v>
      </c>
      <c r="E73">
        <f t="shared" si="22"/>
        <v>9.248080087445805E-2</v>
      </c>
      <c r="F73">
        <f t="shared" si="23"/>
        <v>8.5526985303811601E-3</v>
      </c>
      <c r="G73">
        <f t="shared" si="24"/>
        <v>9.2644329371435827E-3</v>
      </c>
      <c r="J73" s="11">
        <f t="shared" si="25"/>
        <v>1.2062060947923918</v>
      </c>
      <c r="L73" s="39">
        <f t="shared" si="26"/>
        <v>1.2062060947923918</v>
      </c>
      <c r="M73" s="11">
        <f t="shared" si="27"/>
        <v>11</v>
      </c>
      <c r="N73" s="39">
        <f t="shared" si="28"/>
        <v>1.2062060947923918</v>
      </c>
      <c r="O73" s="11">
        <f t="shared" si="29"/>
        <v>12</v>
      </c>
      <c r="P73" s="11">
        <v>70</v>
      </c>
      <c r="Q73" s="11">
        <f t="shared" si="30"/>
        <v>-0.40909090909090906</v>
      </c>
      <c r="R73" s="11">
        <f>SUM($Q$4:Q73)/P73</f>
        <v>1.1570247933884305E-2</v>
      </c>
      <c r="S73" s="11">
        <f t="shared" si="31"/>
        <v>8.5190405523716197E-4</v>
      </c>
      <c r="U73" s="11">
        <f t="shared" si="32"/>
        <v>-0.40082644628099173</v>
      </c>
      <c r="V73" s="11">
        <f>SUM($U$4:U73)/P73</f>
        <v>1.310507674144038E-2</v>
      </c>
      <c r="W73" s="11">
        <f t="shared" si="33"/>
        <v>1.0929102316302648E-3</v>
      </c>
    </row>
    <row r="74" spans="1:23" x14ac:dyDescent="0.25">
      <c r="A74" s="2">
        <v>42359</v>
      </c>
      <c r="B74">
        <v>4.0599999999999996</v>
      </c>
      <c r="C74">
        <f t="shared" si="21"/>
        <v>2.4691358024690833E-3</v>
      </c>
      <c r="E74">
        <f t="shared" si="22"/>
        <v>6.2402592575722766E-3</v>
      </c>
      <c r="F74">
        <f t="shared" si="23"/>
        <v>3.8940835601716499E-5</v>
      </c>
      <c r="G74">
        <f t="shared" si="24"/>
        <v>1.0022778381965725E-4</v>
      </c>
      <c r="J74" s="11">
        <f t="shared" si="25"/>
        <v>8.1390285101296006E-2</v>
      </c>
      <c r="L74" s="39">
        <f t="shared" si="26"/>
        <v>8.1390285101296006E-2</v>
      </c>
      <c r="M74" s="11">
        <f t="shared" si="27"/>
        <v>57</v>
      </c>
      <c r="N74" s="39">
        <f t="shared" si="28"/>
        <v>8.1390285101296006E-2</v>
      </c>
      <c r="O74" s="11">
        <f t="shared" si="29"/>
        <v>57</v>
      </c>
      <c r="P74" s="11">
        <v>71</v>
      </c>
      <c r="Q74" s="11">
        <f t="shared" si="30"/>
        <v>-2.8925619834710758E-2</v>
      </c>
      <c r="R74" s="11">
        <f>SUM($Q$4:Q74)/P74</f>
        <v>1.099988359911536E-2</v>
      </c>
      <c r="S74" s="11">
        <f t="shared" si="31"/>
        <v>7.8098347116183477E-4</v>
      </c>
      <c r="U74" s="11">
        <f t="shared" si="32"/>
        <v>-2.8925619834710758E-2</v>
      </c>
      <c r="V74" s="11">
        <f>SUM($U$4:U74)/P74</f>
        <v>1.2513095099522758E-2</v>
      </c>
      <c r="W74" s="11">
        <f t="shared" si="33"/>
        <v>1.0106369069862483E-3</v>
      </c>
    </row>
    <row r="75" spans="1:23" x14ac:dyDescent="0.25">
      <c r="A75" s="2">
        <v>42360</v>
      </c>
      <c r="B75">
        <v>3.98</v>
      </c>
      <c r="C75">
        <f t="shared" si="21"/>
        <v>-1.9704433497536856E-2</v>
      </c>
      <c r="E75">
        <f t="shared" si="22"/>
        <v>-1.5933310042433663E-2</v>
      </c>
      <c r="F75">
        <f t="shared" si="23"/>
        <v>2.5387036890831742E-4</v>
      </c>
      <c r="G75">
        <f t="shared" si="24"/>
        <v>1.4791878258504121E-4</v>
      </c>
      <c r="J75" s="11">
        <f t="shared" si="25"/>
        <v>-0.20781454638882021</v>
      </c>
      <c r="L75" s="39">
        <f t="shared" si="26"/>
        <v>-0.20781454638882021</v>
      </c>
      <c r="M75" s="11">
        <f t="shared" si="27"/>
        <v>68</v>
      </c>
      <c r="N75" s="39">
        <f t="shared" si="28"/>
        <v>-0.20781454638882021</v>
      </c>
      <c r="O75" s="11">
        <f t="shared" si="29"/>
        <v>68</v>
      </c>
      <c r="P75" s="11">
        <v>72</v>
      </c>
      <c r="Q75" s="11">
        <f t="shared" si="30"/>
        <v>6.1983471074380181E-2</v>
      </c>
      <c r="R75" s="11">
        <f>SUM($Q$4:Q75)/P75</f>
        <v>1.1707988980716261E-2</v>
      </c>
      <c r="S75" s="11">
        <f t="shared" si="31"/>
        <v>8.9723131182048042E-4</v>
      </c>
      <c r="U75" s="11">
        <f t="shared" si="32"/>
        <v>6.1983471074380181E-2</v>
      </c>
      <c r="V75" s="11">
        <f>SUM($U$4:U75)/P75</f>
        <v>1.3200183654729112E-2</v>
      </c>
      <c r="W75" s="11">
        <f t="shared" si="33"/>
        <v>1.1405117357579627E-3</v>
      </c>
    </row>
    <row r="76" spans="1:23" x14ac:dyDescent="0.25">
      <c r="A76" s="2">
        <v>42361</v>
      </c>
      <c r="B76">
        <v>4.4000000000000004</v>
      </c>
      <c r="C76">
        <f t="shared" si="21"/>
        <v>0.10552763819095487</v>
      </c>
      <c r="E76">
        <f t="shared" si="22"/>
        <v>0.10929876164605806</v>
      </c>
      <c r="F76">
        <f t="shared" si="23"/>
        <v>1.1946219297361813E-2</v>
      </c>
      <c r="G76">
        <f t="shared" si="24"/>
        <v>1.2784798916789807E-2</v>
      </c>
      <c r="J76" s="11">
        <f t="shared" si="25"/>
        <v>1.4255589398463753</v>
      </c>
      <c r="L76" s="39">
        <f t="shared" si="26"/>
        <v>1.4255589398463753</v>
      </c>
      <c r="M76" s="11">
        <f t="shared" si="27"/>
        <v>8</v>
      </c>
      <c r="N76" s="39">
        <f t="shared" si="28"/>
        <v>1.4255589398463753</v>
      </c>
      <c r="O76" s="11">
        <f t="shared" si="29"/>
        <v>9</v>
      </c>
      <c r="P76" s="11">
        <v>73</v>
      </c>
      <c r="Q76" s="11">
        <f t="shared" si="30"/>
        <v>-0.43388429752066116</v>
      </c>
      <c r="R76" s="11">
        <f>SUM($Q$4:Q76)/P76</f>
        <v>5.6039850560398573E-3</v>
      </c>
      <c r="S76" s="11">
        <f t="shared" si="31"/>
        <v>2.0841266737338339E-4</v>
      </c>
      <c r="U76" s="11">
        <f t="shared" si="32"/>
        <v>-0.42561983471074383</v>
      </c>
      <c r="V76" s="11">
        <f>SUM($U$4:U76)/P76</f>
        <v>7.188950526434962E-3</v>
      </c>
      <c r="W76" s="11">
        <f t="shared" si="33"/>
        <v>3.4297397327469591E-4</v>
      </c>
    </row>
    <row r="77" spans="1:23" x14ac:dyDescent="0.25">
      <c r="A77" s="2">
        <v>42362</v>
      </c>
      <c r="B77">
        <v>4.45</v>
      </c>
      <c r="C77">
        <f t="shared" si="21"/>
        <v>1.1363636363636322E-2</v>
      </c>
      <c r="E77">
        <f t="shared" si="22"/>
        <v>1.5134759818739515E-2</v>
      </c>
      <c r="F77">
        <f t="shared" si="23"/>
        <v>2.2906095477093216E-4</v>
      </c>
      <c r="G77">
        <f t="shared" si="24"/>
        <v>3.5743242236416543E-4</v>
      </c>
      <c r="J77" s="11">
        <f t="shared" si="25"/>
        <v>0.19739923707369797</v>
      </c>
      <c r="L77" s="39">
        <f t="shared" si="26"/>
        <v>0.19739923707369797</v>
      </c>
      <c r="M77" s="11">
        <f t="shared" si="27"/>
        <v>50</v>
      </c>
      <c r="N77" s="39">
        <f t="shared" si="28"/>
        <v>0.19739923707369797</v>
      </c>
      <c r="O77" s="11">
        <f t="shared" si="29"/>
        <v>50</v>
      </c>
      <c r="P77" s="11">
        <v>74</v>
      </c>
      <c r="Q77" s="11">
        <f t="shared" si="30"/>
        <v>-8.677685950413222E-2</v>
      </c>
      <c r="R77" s="11">
        <f>SUM($Q$4:Q77)/P77</f>
        <v>4.3555952646861813E-3</v>
      </c>
      <c r="S77" s="11">
        <f t="shared" si="31"/>
        <v>1.2762450437472681E-4</v>
      </c>
      <c r="U77" s="11">
        <f t="shared" si="32"/>
        <v>-8.677685950413222E-2</v>
      </c>
      <c r="V77" s="11">
        <f>SUM($U$4:U77)/P77</f>
        <v>5.9191422827786482E-3</v>
      </c>
      <c r="W77" s="11">
        <f t="shared" si="33"/>
        <v>2.3569837790177948E-4</v>
      </c>
    </row>
    <row r="78" spans="1:23" x14ac:dyDescent="0.25">
      <c r="A78" s="2">
        <v>42366</v>
      </c>
      <c r="B78">
        <v>4.07</v>
      </c>
      <c r="C78">
        <f t="shared" si="21"/>
        <v>-8.5393258426966268E-2</v>
      </c>
      <c r="E78">
        <f t="shared" si="22"/>
        <v>-8.1622134971863075E-2</v>
      </c>
      <c r="F78">
        <f t="shared" si="23"/>
        <v>6.662172917365033E-3</v>
      </c>
      <c r="G78">
        <f t="shared" si="24"/>
        <v>6.0607799941826803E-3</v>
      </c>
      <c r="J78" s="11">
        <f t="shared" si="25"/>
        <v>-1.0645789800920711</v>
      </c>
      <c r="L78" s="39">
        <f t="shared" si="26"/>
        <v>-1.0645789800920711</v>
      </c>
      <c r="M78" s="11">
        <f t="shared" si="27"/>
        <v>109</v>
      </c>
      <c r="N78" s="39">
        <f t="shared" si="28"/>
        <v>-1.0645789800920711</v>
      </c>
      <c r="O78" s="11">
        <f t="shared" si="29"/>
        <v>109</v>
      </c>
      <c r="P78" s="11">
        <v>75</v>
      </c>
      <c r="Q78" s="11">
        <f t="shared" si="30"/>
        <v>0.40082644628099173</v>
      </c>
      <c r="R78" s="11">
        <f>SUM($Q$4:Q78)/P78</f>
        <v>9.6418732782369218E-3</v>
      </c>
      <c r="S78" s="11">
        <f t="shared" si="31"/>
        <v>6.3385718395622193E-4</v>
      </c>
      <c r="U78" s="11">
        <f t="shared" si="32"/>
        <v>0.40082644628099173</v>
      </c>
      <c r="V78" s="11">
        <f>SUM($U$4:U78)/P78</f>
        <v>1.1184573002754824E-2</v>
      </c>
      <c r="W78" s="11">
        <f t="shared" si="33"/>
        <v>8.5291822673149136E-4</v>
      </c>
    </row>
    <row r="79" spans="1:23" x14ac:dyDescent="0.25">
      <c r="A79" s="2">
        <v>42367</v>
      </c>
      <c r="B79">
        <v>4.58</v>
      </c>
      <c r="C79">
        <f t="shared" si="21"/>
        <v>0.12530712530712523</v>
      </c>
      <c r="E79">
        <f t="shared" si="22"/>
        <v>0.12907824876222843</v>
      </c>
      <c r="F79">
        <f t="shared" si="23"/>
        <v>1.6661194303523724E-2</v>
      </c>
      <c r="G79">
        <f t="shared" si="24"/>
        <v>1.7648955698539123E-2</v>
      </c>
      <c r="J79" s="11">
        <f t="shared" si="25"/>
        <v>1.6835383008142752</v>
      </c>
      <c r="L79" s="39">
        <f t="shared" si="26"/>
        <v>1.6835383008142752</v>
      </c>
      <c r="M79" s="11">
        <f t="shared" si="27"/>
        <v>6</v>
      </c>
      <c r="N79" s="39">
        <f t="shared" si="28"/>
        <v>1.6835383008142752</v>
      </c>
      <c r="O79" s="11">
        <f t="shared" si="29"/>
        <v>6</v>
      </c>
      <c r="P79" s="11">
        <v>76</v>
      </c>
      <c r="Q79" s="11">
        <f t="shared" si="30"/>
        <v>-0.45041322314049587</v>
      </c>
      <c r="R79" s="11">
        <f>SUM($Q$4:Q79)/P79</f>
        <v>3.5885167464114911E-3</v>
      </c>
      <c r="S79" s="11">
        <f t="shared" si="31"/>
        <v>8.8971489580450384E-5</v>
      </c>
      <c r="U79" s="11">
        <f t="shared" si="32"/>
        <v>-0.45041322314049587</v>
      </c>
      <c r="V79" s="11">
        <f>SUM($U$4:U79)/P79</f>
        <v>5.1109177903436304E-3</v>
      </c>
      <c r="W79" s="11">
        <f t="shared" si="33"/>
        <v>1.8047568455758885E-4</v>
      </c>
    </row>
    <row r="80" spans="1:23" x14ac:dyDescent="0.25">
      <c r="A80" s="2">
        <v>42368</v>
      </c>
      <c r="B80">
        <v>4.4000000000000004</v>
      </c>
      <c r="C80">
        <f t="shared" si="21"/>
        <v>-3.9301310043668061E-2</v>
      </c>
      <c r="E80">
        <f t="shared" si="22"/>
        <v>-3.5530186588564869E-2</v>
      </c>
      <c r="F80">
        <f t="shared" si="23"/>
        <v>1.2623941590182348E-3</v>
      </c>
      <c r="G80">
        <f t="shared" si="24"/>
        <v>1.0086380911152046E-3</v>
      </c>
      <c r="J80" s="11">
        <f t="shared" si="25"/>
        <v>-0.46341215914009559</v>
      </c>
      <c r="L80" s="39">
        <f t="shared" si="26"/>
        <v>-0.46341215914009559</v>
      </c>
      <c r="M80" s="11">
        <f t="shared" si="27"/>
        <v>83</v>
      </c>
      <c r="N80" s="39">
        <f t="shared" si="28"/>
        <v>-0.46341215914009559</v>
      </c>
      <c r="O80" s="11">
        <f t="shared" si="29"/>
        <v>83</v>
      </c>
      <c r="P80" s="11">
        <v>77</v>
      </c>
      <c r="Q80" s="11">
        <f t="shared" si="30"/>
        <v>0.18595041322314054</v>
      </c>
      <c r="R80" s="11">
        <f>SUM($Q$4:Q80)/P80</f>
        <v>5.9568530642910887E-3</v>
      </c>
      <c r="S80" s="11">
        <f t="shared" si="31"/>
        <v>2.4838868900687894E-4</v>
      </c>
      <c r="U80" s="11">
        <f t="shared" si="32"/>
        <v>0.18595041322314054</v>
      </c>
      <c r="V80" s="11">
        <f>SUM($U$4:U80)/P80</f>
        <v>7.4594826660942387E-3</v>
      </c>
      <c r="W80" s="11">
        <f t="shared" si="33"/>
        <v>3.8950717152032288E-4</v>
      </c>
    </row>
    <row r="81" spans="1:23" x14ac:dyDescent="0.25">
      <c r="A81" s="2">
        <v>42369</v>
      </c>
      <c r="B81">
        <v>4.5</v>
      </c>
      <c r="C81">
        <f t="shared" si="21"/>
        <v>2.2727272727272645E-2</v>
      </c>
      <c r="E81">
        <f t="shared" si="22"/>
        <v>2.6498396182375837E-2</v>
      </c>
      <c r="F81">
        <f t="shared" si="23"/>
        <v>7.0216500023815036E-4</v>
      </c>
      <c r="G81">
        <f t="shared" si="24"/>
        <v>9.1624381908372865E-4</v>
      </c>
      <c r="J81" s="11">
        <f t="shared" si="25"/>
        <v>0.34561256688070918</v>
      </c>
      <c r="L81" s="39">
        <f t="shared" si="26"/>
        <v>0.34561256688070918</v>
      </c>
      <c r="M81" s="11">
        <f t="shared" si="27"/>
        <v>37</v>
      </c>
      <c r="N81" s="39">
        <f t="shared" si="28"/>
        <v>0.34561256688070918</v>
      </c>
      <c r="O81" s="11">
        <f t="shared" si="29"/>
        <v>37</v>
      </c>
      <c r="P81" s="11">
        <v>78</v>
      </c>
      <c r="Q81" s="11">
        <f t="shared" si="30"/>
        <v>-0.19421487603305787</v>
      </c>
      <c r="R81" s="11">
        <f>SUM($Q$4:Q81)/P81</f>
        <v>3.3905488450943076E-3</v>
      </c>
      <c r="S81" s="11">
        <f t="shared" si="31"/>
        <v>8.1515824975971523E-5</v>
      </c>
      <c r="U81" s="11">
        <f t="shared" si="32"/>
        <v>-0.19421487603305787</v>
      </c>
      <c r="V81" s="11">
        <f>SUM($U$4:U81)/P81</f>
        <v>4.8739139648230579E-3</v>
      </c>
      <c r="W81" s="11">
        <f t="shared" si="33"/>
        <v>1.6844481020425301E-4</v>
      </c>
    </row>
    <row r="82" spans="1:23" x14ac:dyDescent="0.25">
      <c r="A82" s="2">
        <v>42373</v>
      </c>
      <c r="B82">
        <v>4.95</v>
      </c>
      <c r="C82">
        <f t="shared" si="21"/>
        <v>0.10000000000000003</v>
      </c>
      <c r="E82">
        <f t="shared" si="22"/>
        <v>0.10377112345510323</v>
      </c>
      <c r="F82">
        <f t="shared" si="23"/>
        <v>1.0768446063134275E-2</v>
      </c>
      <c r="G82">
        <f t="shared" si="24"/>
        <v>1.1565334870495802E-2</v>
      </c>
      <c r="J82" s="11">
        <f t="shared" si="25"/>
        <v>1.3534632095683909</v>
      </c>
      <c r="L82" s="39">
        <f t="shared" si="26"/>
        <v>1.3534632095683909</v>
      </c>
      <c r="M82" s="11">
        <f t="shared" si="27"/>
        <v>9</v>
      </c>
      <c r="N82" s="39">
        <f t="shared" si="28"/>
        <v>1.3534632095683909</v>
      </c>
      <c r="O82" s="11">
        <f t="shared" si="29"/>
        <v>10</v>
      </c>
      <c r="P82" s="11">
        <v>79</v>
      </c>
      <c r="Q82" s="11">
        <f t="shared" si="30"/>
        <v>-0.42561983471074383</v>
      </c>
      <c r="R82" s="11">
        <f>SUM($Q$4:Q82)/P82</f>
        <v>-2.0399623391568079E-3</v>
      </c>
      <c r="S82" s="11">
        <f t="shared" si="31"/>
        <v>2.988675102446101E-5</v>
      </c>
      <c r="U82" s="11">
        <f t="shared" si="32"/>
        <v>-0.41735537190082644</v>
      </c>
      <c r="V82" s="11">
        <f>SUM($U$4:U82)/P82</f>
        <v>-4.707605398054167E-4</v>
      </c>
      <c r="W82" s="11">
        <f t="shared" si="33"/>
        <v>1.5916021255630089E-6</v>
      </c>
    </row>
    <row r="83" spans="1:23" x14ac:dyDescent="0.25">
      <c r="A83" s="2">
        <v>42374</v>
      </c>
      <c r="B83">
        <v>5.01</v>
      </c>
      <c r="C83">
        <f t="shared" si="21"/>
        <v>1.2121212121212041E-2</v>
      </c>
      <c r="E83">
        <f t="shared" si="22"/>
        <v>1.5892335576315236E-2</v>
      </c>
      <c r="F83">
        <f t="shared" si="23"/>
        <v>2.5256633007021489E-4</v>
      </c>
      <c r="G83">
        <f t="shared" si="24"/>
        <v>3.8665162108027093E-4</v>
      </c>
      <c r="J83" s="11">
        <f t="shared" si="25"/>
        <v>0.20728012572749827</v>
      </c>
      <c r="L83" s="39">
        <f t="shared" si="26"/>
        <v>0.20728012572749827</v>
      </c>
      <c r="M83" s="11">
        <f t="shared" si="27"/>
        <v>47</v>
      </c>
      <c r="N83" s="39">
        <f t="shared" si="28"/>
        <v>0.20728012572749827</v>
      </c>
      <c r="O83" s="11">
        <f t="shared" si="29"/>
        <v>47</v>
      </c>
      <c r="P83" s="11">
        <v>80</v>
      </c>
      <c r="Q83" s="11">
        <f t="shared" si="30"/>
        <v>-0.11157024793388431</v>
      </c>
      <c r="R83" s="11">
        <f>SUM($Q$4:Q83)/P83</f>
        <v>-3.409090909090902E-3</v>
      </c>
      <c r="S83" s="11">
        <f t="shared" si="31"/>
        <v>8.4522915101427145E-5</v>
      </c>
      <c r="U83" s="11">
        <f t="shared" si="32"/>
        <v>-0.11157024793388431</v>
      </c>
      <c r="V83" s="11">
        <f>SUM($U$4:U83)/P83</f>
        <v>-1.859504132231403E-3</v>
      </c>
      <c r="W83" s="11">
        <f t="shared" si="33"/>
        <v>2.5147313583895733E-5</v>
      </c>
    </row>
    <row r="84" spans="1:23" x14ac:dyDescent="0.25">
      <c r="A84" s="2">
        <v>42375</v>
      </c>
      <c r="B84">
        <v>4.68</v>
      </c>
      <c r="C84">
        <f t="shared" si="21"/>
        <v>-6.5868263473053912E-2</v>
      </c>
      <c r="E84">
        <f t="shared" si="22"/>
        <v>-6.2097140017950719E-2</v>
      </c>
      <c r="F84">
        <f t="shared" si="23"/>
        <v>3.8560547984089768E-3</v>
      </c>
      <c r="G84">
        <f t="shared" si="24"/>
        <v>3.401924208089564E-3</v>
      </c>
      <c r="J84" s="11">
        <f t="shared" si="25"/>
        <v>-0.80991890263263933</v>
      </c>
      <c r="L84" s="39">
        <f t="shared" si="26"/>
        <v>-0.80991890263263933</v>
      </c>
      <c r="M84" s="11">
        <f t="shared" si="27"/>
        <v>102</v>
      </c>
      <c r="N84" s="39">
        <f t="shared" si="28"/>
        <v>-0.80991890263263933</v>
      </c>
      <c r="O84" s="11">
        <f t="shared" si="29"/>
        <v>102</v>
      </c>
      <c r="P84" s="11">
        <v>81</v>
      </c>
      <c r="Q84" s="11">
        <f t="shared" si="30"/>
        <v>0.34297520661157022</v>
      </c>
      <c r="R84" s="11">
        <f>SUM($Q$4:Q84)/P84</f>
        <v>8.6725844301602543E-4</v>
      </c>
      <c r="S84" s="11">
        <f t="shared" si="31"/>
        <v>5.5384648877808202E-6</v>
      </c>
      <c r="U84" s="11">
        <f t="shared" si="32"/>
        <v>0.34297520661157022</v>
      </c>
      <c r="V84" s="11">
        <f>SUM($U$4:U84)/P84</f>
        <v>2.3977145189266417E-3</v>
      </c>
      <c r="W84" s="11">
        <f t="shared" si="33"/>
        <v>4.233380255054554E-5</v>
      </c>
    </row>
    <row r="85" spans="1:23" x14ac:dyDescent="0.25">
      <c r="A85" s="2">
        <v>42376</v>
      </c>
      <c r="B85">
        <v>4.41</v>
      </c>
      <c r="C85">
        <f t="shared" si="21"/>
        <v>-5.7692307692307605E-2</v>
      </c>
      <c r="E85">
        <f t="shared" si="22"/>
        <v>-5.3921184237204413E-2</v>
      </c>
      <c r="F85">
        <f t="shared" si="23"/>
        <v>2.9074941095425418E-3</v>
      </c>
      <c r="G85">
        <f t="shared" si="24"/>
        <v>2.5150285964484469E-3</v>
      </c>
      <c r="J85" s="11">
        <f t="shared" si="25"/>
        <v>-0.70328176713814117</v>
      </c>
      <c r="L85" s="39">
        <f t="shared" si="26"/>
        <v>-0.70328176713814117</v>
      </c>
      <c r="M85" s="11">
        <f t="shared" si="27"/>
        <v>95</v>
      </c>
      <c r="N85" s="39">
        <f t="shared" si="28"/>
        <v>-0.70328176713814117</v>
      </c>
      <c r="O85" s="11">
        <f t="shared" si="29"/>
        <v>95</v>
      </c>
      <c r="P85" s="11">
        <v>82</v>
      </c>
      <c r="Q85" s="11">
        <f t="shared" si="30"/>
        <v>0.28512396694214881</v>
      </c>
      <c r="R85" s="11">
        <f>SUM($Q$4:Q85)/P85</f>
        <v>4.3338036686152055E-3</v>
      </c>
      <c r="S85" s="11">
        <f t="shared" si="31"/>
        <v>1.400101861385831E-4</v>
      </c>
      <c r="U85" s="11">
        <f t="shared" si="32"/>
        <v>0.28512396694214881</v>
      </c>
      <c r="V85" s="11">
        <f>SUM($U$4:U85)/P85</f>
        <v>5.8455956460391071E-3</v>
      </c>
      <c r="W85" s="11">
        <f t="shared" si="33"/>
        <v>2.5472918667939019E-4</v>
      </c>
    </row>
    <row r="86" spans="1:23" x14ac:dyDescent="0.25">
      <c r="A86" s="2">
        <v>42377</v>
      </c>
      <c r="B86">
        <v>4.4400000000000004</v>
      </c>
      <c r="C86">
        <f t="shared" si="21"/>
        <v>6.8027210884354303E-3</v>
      </c>
      <c r="E86">
        <f t="shared" si="22"/>
        <v>1.0573844543538623E-2</v>
      </c>
      <c r="F86">
        <f t="shared" si="23"/>
        <v>1.1180618843092151E-4</v>
      </c>
      <c r="G86">
        <f t="shared" si="24"/>
        <v>2.0577810688205778E-4</v>
      </c>
      <c r="J86" s="11">
        <f t="shared" si="25"/>
        <v>0.13791225436204144</v>
      </c>
      <c r="L86" s="39">
        <f t="shared" si="26"/>
        <v>0.13791225436204144</v>
      </c>
      <c r="M86" s="11">
        <f t="shared" si="27"/>
        <v>54</v>
      </c>
      <c r="N86" s="39">
        <f t="shared" si="28"/>
        <v>0.13791225436204144</v>
      </c>
      <c r="O86" s="11">
        <f t="shared" si="29"/>
        <v>54</v>
      </c>
      <c r="P86" s="11">
        <v>83</v>
      </c>
      <c r="Q86" s="11">
        <f t="shared" si="30"/>
        <v>-5.3719008264462798E-2</v>
      </c>
      <c r="R86" s="11">
        <f>SUM($Q$4:Q86)/P86</f>
        <v>3.634372199541977E-3</v>
      </c>
      <c r="S86" s="11">
        <f t="shared" si="31"/>
        <v>9.9665353330790707E-5</v>
      </c>
      <c r="U86" s="11">
        <f t="shared" si="32"/>
        <v>-5.3719008264462798E-2</v>
      </c>
      <c r="V86" s="11">
        <f>SUM($U$4:U86)/P86</f>
        <v>5.1279498157920959E-3</v>
      </c>
      <c r="W86" s="11">
        <f t="shared" si="33"/>
        <v>1.9841428663658383E-4</v>
      </c>
    </row>
    <row r="87" spans="1:23" x14ac:dyDescent="0.25">
      <c r="A87" s="2">
        <v>42380</v>
      </c>
      <c r="B87">
        <v>4.17</v>
      </c>
      <c r="C87">
        <f t="shared" si="21"/>
        <v>-6.0810810810810911E-2</v>
      </c>
      <c r="E87">
        <f t="shared" si="22"/>
        <v>-5.7039687355707719E-2</v>
      </c>
      <c r="F87">
        <f t="shared" si="23"/>
        <v>3.2535259336368828E-3</v>
      </c>
      <c r="G87">
        <f t="shared" si="24"/>
        <v>2.8375399000327879E-3</v>
      </c>
      <c r="J87" s="11">
        <f t="shared" si="25"/>
        <v>-0.74395569548435059</v>
      </c>
      <c r="L87" s="39">
        <f t="shared" si="26"/>
        <v>-0.74395569548435059</v>
      </c>
      <c r="M87" s="11">
        <f t="shared" si="27"/>
        <v>98</v>
      </c>
      <c r="N87" s="39">
        <f t="shared" si="28"/>
        <v>-0.74395569548435059</v>
      </c>
      <c r="O87" s="11">
        <f t="shared" si="29"/>
        <v>98</v>
      </c>
      <c r="P87" s="11">
        <v>84</v>
      </c>
      <c r="Q87" s="11">
        <f t="shared" si="30"/>
        <v>0.30991735537190079</v>
      </c>
      <c r="R87" s="11">
        <f>SUM($Q$4:Q87)/P87</f>
        <v>7.2805981896891065E-3</v>
      </c>
      <c r="S87" s="11">
        <f t="shared" si="31"/>
        <v>4.0478156727046915E-4</v>
      </c>
      <c r="U87" s="11">
        <f t="shared" si="32"/>
        <v>0.30991735537190079</v>
      </c>
      <c r="V87" s="11">
        <f>SUM($U$4:U87)/P87</f>
        <v>8.7563951200314866E-3</v>
      </c>
      <c r="W87" s="11">
        <f t="shared" si="33"/>
        <v>5.8551402380375853E-4</v>
      </c>
    </row>
    <row r="88" spans="1:23" x14ac:dyDescent="0.25">
      <c r="A88" s="2">
        <v>42381</v>
      </c>
      <c r="B88">
        <v>4.05</v>
      </c>
      <c r="C88">
        <f t="shared" si="21"/>
        <v>-2.8776978417266213E-2</v>
      </c>
      <c r="E88">
        <f t="shared" si="22"/>
        <v>-2.500585496216302E-2</v>
      </c>
      <c r="F88">
        <f t="shared" si="23"/>
        <v>6.2529278238873296E-4</v>
      </c>
      <c r="G88">
        <f t="shared" si="24"/>
        <v>4.5091382217691937E-4</v>
      </c>
      <c r="J88" s="11">
        <f t="shared" si="25"/>
        <v>-0.32614569051797654</v>
      </c>
      <c r="L88" s="39">
        <f t="shared" si="26"/>
        <v>-0.32614569051797654</v>
      </c>
      <c r="M88" s="11">
        <f t="shared" si="27"/>
        <v>72</v>
      </c>
      <c r="N88" s="39">
        <f t="shared" si="28"/>
        <v>-0.32614569051797654</v>
      </c>
      <c r="O88" s="11">
        <f t="shared" si="29"/>
        <v>72</v>
      </c>
      <c r="P88" s="11">
        <v>85</v>
      </c>
      <c r="Q88" s="11">
        <f t="shared" si="30"/>
        <v>9.5041322314049603E-2</v>
      </c>
      <c r="R88" s="11">
        <f>SUM($Q$4:Q88)/P88</f>
        <v>8.313077297034524E-3</v>
      </c>
      <c r="S88" s="11">
        <f t="shared" si="31"/>
        <v>5.3401060022272907E-4</v>
      </c>
      <c r="U88" s="11">
        <f t="shared" si="32"/>
        <v>9.5041322314049603E-2</v>
      </c>
      <c r="V88" s="11">
        <f>SUM($U$4:U88)/P88</f>
        <v>9.7715119105493461E-3</v>
      </c>
      <c r="W88" s="11">
        <f t="shared" si="33"/>
        <v>7.3781889332096885E-4</v>
      </c>
    </row>
    <row r="89" spans="1:23" x14ac:dyDescent="0.25">
      <c r="A89" s="2">
        <v>42382</v>
      </c>
      <c r="B89">
        <v>3.64</v>
      </c>
      <c r="C89">
        <f t="shared" si="21"/>
        <v>-0.1012345679012345</v>
      </c>
      <c r="E89">
        <f t="shared" si="22"/>
        <v>-9.7463444446131309E-2</v>
      </c>
      <c r="F89">
        <f t="shared" si="23"/>
        <v>9.4991230033041243E-3</v>
      </c>
      <c r="G89">
        <f t="shared" si="24"/>
        <v>8.778251012685848E-3</v>
      </c>
      <c r="J89" s="11">
        <f t="shared" si="25"/>
        <v>-1.2711935839523212</v>
      </c>
      <c r="L89" s="39">
        <f t="shared" si="26"/>
        <v>-1.2711935839523212</v>
      </c>
      <c r="M89" s="11">
        <f t="shared" si="27"/>
        <v>114</v>
      </c>
      <c r="N89" s="39">
        <f t="shared" si="28"/>
        <v>-1.2711935839523212</v>
      </c>
      <c r="O89" s="11">
        <f t="shared" si="29"/>
        <v>114</v>
      </c>
      <c r="P89" s="11">
        <v>86</v>
      </c>
      <c r="Q89" s="11">
        <f t="shared" si="30"/>
        <v>0.44214876033057848</v>
      </c>
      <c r="R89" s="11">
        <f>SUM($Q$4:Q89)/P89</f>
        <v>1.335767826254085E-2</v>
      </c>
      <c r="S89" s="11">
        <f t="shared" si="31"/>
        <v>1.3949791724216223E-3</v>
      </c>
      <c r="U89" s="11">
        <f t="shared" si="32"/>
        <v>0.44214876033057848</v>
      </c>
      <c r="V89" s="11">
        <f>SUM($U$4:U89)/P89</f>
        <v>1.4799154334038058E-2</v>
      </c>
      <c r="W89" s="11">
        <f t="shared" si="33"/>
        <v>1.7122988485663872E-3</v>
      </c>
    </row>
    <row r="90" spans="1:23" x14ac:dyDescent="0.25">
      <c r="A90" s="2">
        <v>42383</v>
      </c>
      <c r="B90">
        <v>3.71</v>
      </c>
      <c r="C90">
        <f t="shared" si="21"/>
        <v>1.9230769230769187E-2</v>
      </c>
      <c r="E90">
        <f t="shared" si="22"/>
        <v>2.3001892685872379E-2</v>
      </c>
      <c r="F90">
        <f t="shared" si="23"/>
        <v>5.290870671323893E-4</v>
      </c>
      <c r="G90">
        <f t="shared" si="24"/>
        <v>7.1679439328493845E-4</v>
      </c>
      <c r="J90" s="11">
        <f t="shared" si="25"/>
        <v>0.30000846540162918</v>
      </c>
      <c r="L90" s="39">
        <f t="shared" si="26"/>
        <v>0.30000846540162918</v>
      </c>
      <c r="M90" s="11">
        <f t="shared" si="27"/>
        <v>42</v>
      </c>
      <c r="N90" s="39">
        <f t="shared" si="28"/>
        <v>0.30000846540162918</v>
      </c>
      <c r="O90" s="11">
        <f t="shared" si="29"/>
        <v>42</v>
      </c>
      <c r="P90" s="11">
        <v>87</v>
      </c>
      <c r="Q90" s="11">
        <f t="shared" si="30"/>
        <v>-0.15289256198347106</v>
      </c>
      <c r="R90" s="11">
        <f>SUM($Q$4:Q90)/P90</f>
        <v>1.144675596086255E-2</v>
      </c>
      <c r="S90" s="11">
        <f t="shared" si="31"/>
        <v>1.0363141196723803E-3</v>
      </c>
      <c r="U90" s="11">
        <f t="shared" si="32"/>
        <v>-0.15289256198347106</v>
      </c>
      <c r="V90" s="11">
        <f>SUM($U$4:U90)/P90</f>
        <v>1.2871663341882779E-2</v>
      </c>
      <c r="W90" s="11">
        <f t="shared" si="33"/>
        <v>1.3103759450226273E-3</v>
      </c>
    </row>
    <row r="91" spans="1:23" x14ac:dyDescent="0.25">
      <c r="A91" s="2">
        <v>42384</v>
      </c>
      <c r="B91">
        <v>3.56</v>
      </c>
      <c r="C91">
        <f t="shared" si="21"/>
        <v>-4.0431266846361162E-2</v>
      </c>
      <c r="E91">
        <f t="shared" si="22"/>
        <v>-3.666014339125797E-2</v>
      </c>
      <c r="F91">
        <f t="shared" si="23"/>
        <v>1.3439661134675954E-3</v>
      </c>
      <c r="G91">
        <f t="shared" si="24"/>
        <v>1.0816876323607864E-3</v>
      </c>
      <c r="J91" s="11">
        <f t="shared" si="25"/>
        <v>-0.47814992924343575</v>
      </c>
      <c r="L91" s="39">
        <f t="shared" si="26"/>
        <v>-0.47814992924343575</v>
      </c>
      <c r="M91" s="11">
        <f t="shared" si="27"/>
        <v>84</v>
      </c>
      <c r="N91" s="39">
        <f t="shared" si="28"/>
        <v>-0.47814992924343575</v>
      </c>
      <c r="O91" s="11">
        <f t="shared" si="29"/>
        <v>84</v>
      </c>
      <c r="P91" s="11">
        <v>88</v>
      </c>
      <c r="Q91" s="11">
        <f t="shared" si="30"/>
        <v>0.19421487603305787</v>
      </c>
      <c r="R91" s="11">
        <f>SUM($Q$4:Q91)/P91</f>
        <v>1.3523666416228404E-2</v>
      </c>
      <c r="S91" s="11">
        <f t="shared" si="31"/>
        <v>1.4631164266993922E-3</v>
      </c>
      <c r="U91" s="11">
        <f t="shared" si="32"/>
        <v>0.19421487603305787</v>
      </c>
      <c r="V91" s="11">
        <f>SUM($U$4:U91)/P91</f>
        <v>1.4932381667918861E-2</v>
      </c>
      <c r="W91" s="11">
        <f t="shared" si="33"/>
        <v>1.7838081782111941E-3</v>
      </c>
    </row>
    <row r="92" spans="1:23" x14ac:dyDescent="0.25">
      <c r="A92" s="2">
        <v>42388</v>
      </c>
      <c r="B92">
        <v>3.08</v>
      </c>
      <c r="C92">
        <f t="shared" si="21"/>
        <v>-0.1348314606741573</v>
      </c>
      <c r="E92">
        <f t="shared" si="22"/>
        <v>-0.13106033721905411</v>
      </c>
      <c r="F92">
        <f t="shared" si="23"/>
        <v>1.7176811991972178E-2</v>
      </c>
      <c r="G92">
        <f t="shared" si="24"/>
        <v>1.6202543940644791E-2</v>
      </c>
      <c r="J92" s="11">
        <f t="shared" si="25"/>
        <v>-1.7093902306681945</v>
      </c>
      <c r="L92" s="39">
        <f t="shared" si="26"/>
        <v>-1.7093902306681945</v>
      </c>
      <c r="M92" s="11">
        <f t="shared" si="27"/>
        <v>118</v>
      </c>
      <c r="N92" s="39">
        <f t="shared" si="28"/>
        <v>-1.7093902306681945</v>
      </c>
      <c r="O92" s="11">
        <f t="shared" si="29"/>
        <v>118</v>
      </c>
      <c r="P92" s="11">
        <v>89</v>
      </c>
      <c r="Q92" s="11">
        <f t="shared" si="30"/>
        <v>0.47520661157024791</v>
      </c>
      <c r="R92" s="11">
        <f>SUM($Q$4:Q92)/P92</f>
        <v>1.8711115238183678E-2</v>
      </c>
      <c r="S92" s="11">
        <f t="shared" si="31"/>
        <v>2.8326744706942239E-3</v>
      </c>
      <c r="U92" s="11">
        <f t="shared" si="32"/>
        <v>0.47520661157024791</v>
      </c>
      <c r="V92" s="11">
        <f>SUM($U$4:U92)/P92</f>
        <v>2.0104002228619185E-2</v>
      </c>
      <c r="W92" s="11">
        <f t="shared" si="33"/>
        <v>3.2701100544673587E-3</v>
      </c>
    </row>
    <row r="93" spans="1:23" x14ac:dyDescent="0.25">
      <c r="A93" s="2">
        <v>42389</v>
      </c>
      <c r="B93">
        <v>3.32</v>
      </c>
      <c r="C93">
        <f t="shared" si="21"/>
        <v>7.7922077922077851E-2</v>
      </c>
      <c r="E93">
        <f t="shared" si="22"/>
        <v>8.1693201377181043E-2</v>
      </c>
      <c r="F93">
        <f t="shared" si="23"/>
        <v>6.6737791512526548E-3</v>
      </c>
      <c r="G93">
        <f t="shared" si="24"/>
        <v>7.3041508190381955E-3</v>
      </c>
      <c r="J93" s="11">
        <f t="shared" si="25"/>
        <v>1.0655058830861952</v>
      </c>
      <c r="L93" s="39">
        <f t="shared" si="26"/>
        <v>1.0655058830861952</v>
      </c>
      <c r="M93" s="11">
        <f t="shared" si="27"/>
        <v>14</v>
      </c>
      <c r="N93" s="39">
        <f t="shared" si="28"/>
        <v>1.0655058830861952</v>
      </c>
      <c r="O93" s="11">
        <f t="shared" si="29"/>
        <v>15</v>
      </c>
      <c r="P93" s="11">
        <v>90</v>
      </c>
      <c r="Q93" s="11">
        <f t="shared" si="30"/>
        <v>-0.38429752066115702</v>
      </c>
      <c r="R93" s="11">
        <f>SUM($Q$4:Q93)/P93</f>
        <v>1.4233241505968783E-2</v>
      </c>
      <c r="S93" s="11">
        <f t="shared" si="31"/>
        <v>1.657514976277357E-3</v>
      </c>
      <c r="U93" s="11">
        <f t="shared" si="32"/>
        <v>-0.37603305785123964</v>
      </c>
      <c r="V93" s="11">
        <f>SUM($U$4:U93)/P93</f>
        <v>1.5702479338842976E-2</v>
      </c>
      <c r="W93" s="11">
        <f t="shared" si="33"/>
        <v>2.0173733786191957E-3</v>
      </c>
    </row>
    <row r="94" spans="1:23" x14ac:dyDescent="0.25">
      <c r="A94" s="2">
        <v>42390</v>
      </c>
      <c r="B94">
        <v>3.55</v>
      </c>
      <c r="C94">
        <f t="shared" si="21"/>
        <v>6.9277108433734941E-2</v>
      </c>
      <c r="E94">
        <f t="shared" si="22"/>
        <v>7.3048231888838133E-2</v>
      </c>
      <c r="F94">
        <f t="shared" si="23"/>
        <v>5.3360441820854681E-3</v>
      </c>
      <c r="G94">
        <f t="shared" si="24"/>
        <v>5.9012133554587265E-3</v>
      </c>
      <c r="J94" s="11">
        <f t="shared" si="25"/>
        <v>0.95275150825883081</v>
      </c>
      <c r="L94" s="39">
        <f t="shared" si="26"/>
        <v>0.95275150825883081</v>
      </c>
      <c r="M94" s="11">
        <f t="shared" si="27"/>
        <v>16</v>
      </c>
      <c r="N94" s="39">
        <f t="shared" si="28"/>
        <v>0.95275150825883081</v>
      </c>
      <c r="O94" s="11">
        <f t="shared" si="29"/>
        <v>17</v>
      </c>
      <c r="P94" s="11">
        <v>91</v>
      </c>
      <c r="Q94" s="11">
        <f t="shared" si="30"/>
        <v>-0.36776859504132231</v>
      </c>
      <c r="R94" s="11">
        <f>SUM($Q$4:Q94)/P94</f>
        <v>1.0035419126328222E-2</v>
      </c>
      <c r="S94" s="11">
        <f t="shared" si="31"/>
        <v>8.3314336097616015E-4</v>
      </c>
      <c r="U94" s="11">
        <f t="shared" si="32"/>
        <v>-0.35950413223140498</v>
      </c>
      <c r="V94" s="11">
        <f>SUM($U$4:U94)/P94</f>
        <v>1.1579329761147944E-2</v>
      </c>
      <c r="W94" s="11">
        <f t="shared" si="33"/>
        <v>1.1092145338439992E-3</v>
      </c>
    </row>
    <row r="95" spans="1:23" x14ac:dyDescent="0.25">
      <c r="A95" s="2">
        <v>42391</v>
      </c>
      <c r="B95">
        <v>3.51</v>
      </c>
      <c r="C95">
        <f t="shared" si="21"/>
        <v>-1.1267605633802828E-2</v>
      </c>
      <c r="E95">
        <f t="shared" si="22"/>
        <v>-7.4964821786996346E-3</v>
      </c>
      <c r="F95">
        <f t="shared" si="23"/>
        <v>5.6197245055561222E-5</v>
      </c>
      <c r="G95">
        <f t="shared" si="24"/>
        <v>1.3878297619476105E-5</v>
      </c>
      <c r="J95" s="11">
        <f t="shared" si="25"/>
        <v>-9.777491552787157E-2</v>
      </c>
      <c r="L95" s="39">
        <f t="shared" si="26"/>
        <v>-9.777491552787157E-2</v>
      </c>
      <c r="M95" s="11">
        <f t="shared" si="27"/>
        <v>65</v>
      </c>
      <c r="N95" s="39">
        <f t="shared" si="28"/>
        <v>-9.777491552787157E-2</v>
      </c>
      <c r="O95" s="11">
        <f t="shared" si="29"/>
        <v>65</v>
      </c>
      <c r="P95" s="11">
        <v>92</v>
      </c>
      <c r="Q95" s="11">
        <f t="shared" si="30"/>
        <v>3.7190082644628086E-2</v>
      </c>
      <c r="R95" s="11">
        <f>SUM($Q$4:Q95)/P95</f>
        <v>1.0330578512396698E-2</v>
      </c>
      <c r="S95" s="11">
        <f t="shared" si="31"/>
        <v>8.9257440189753623E-4</v>
      </c>
      <c r="U95" s="11">
        <f t="shared" si="32"/>
        <v>3.7190082644628086E-2</v>
      </c>
      <c r="V95" s="11">
        <f>SUM($U$4:U95)/P95</f>
        <v>1.1857707509881424E-2</v>
      </c>
      <c r="W95" s="11">
        <f t="shared" si="33"/>
        <v>1.175970992715513E-3</v>
      </c>
    </row>
    <row r="96" spans="1:23" x14ac:dyDescent="0.25">
      <c r="A96" s="2">
        <v>42394</v>
      </c>
      <c r="B96">
        <v>2.95</v>
      </c>
      <c r="C96">
        <f t="shared" si="21"/>
        <v>-0.15954415954415943</v>
      </c>
      <c r="E96">
        <f t="shared" si="22"/>
        <v>-0.15577303608905624</v>
      </c>
      <c r="F96">
        <f t="shared" si="23"/>
        <v>2.4265238772402418E-2</v>
      </c>
      <c r="G96">
        <f t="shared" si="24"/>
        <v>2.3104581444379893E-2</v>
      </c>
      <c r="J96" s="11">
        <f t="shared" si="25"/>
        <v>-2.0317123528158021</v>
      </c>
      <c r="L96" s="39">
        <f t="shared" si="26"/>
        <v>-2.0317123528158021</v>
      </c>
      <c r="M96" s="11">
        <f t="shared" si="27"/>
        <v>119</v>
      </c>
      <c r="N96" s="39">
        <f t="shared" si="28"/>
        <v>-2.0317123528158021</v>
      </c>
      <c r="O96" s="11">
        <f t="shared" si="29"/>
        <v>119</v>
      </c>
      <c r="P96" s="11">
        <v>93</v>
      </c>
      <c r="Q96" s="11">
        <f t="shared" si="30"/>
        <v>0.48347107438016534</v>
      </c>
      <c r="R96" s="11">
        <f>SUM($Q$4:Q96)/P96</f>
        <v>1.541811072602862E-2</v>
      </c>
      <c r="S96" s="11">
        <f t="shared" si="31"/>
        <v>2.0097988061352117E-3</v>
      </c>
      <c r="U96" s="11">
        <f t="shared" si="32"/>
        <v>0.48347107438016534</v>
      </c>
      <c r="V96" s="11">
        <f>SUM($U$4:U96)/P96</f>
        <v>1.6928818981604907E-2</v>
      </c>
      <c r="W96" s="11">
        <f t="shared" si="33"/>
        <v>2.4229451660373667E-3</v>
      </c>
    </row>
    <row r="97" spans="1:23" x14ac:dyDescent="0.25">
      <c r="A97" s="2">
        <v>42395</v>
      </c>
      <c r="B97">
        <v>3.19</v>
      </c>
      <c r="C97">
        <f t="shared" si="21"/>
        <v>8.1355932203389741E-2</v>
      </c>
      <c r="E97">
        <f t="shared" si="22"/>
        <v>8.5127055658492934E-2</v>
      </c>
      <c r="F97">
        <f t="shared" si="23"/>
        <v>7.2466156050841534E-3</v>
      </c>
      <c r="G97">
        <f t="shared" si="24"/>
        <v>7.902886249713019E-3</v>
      </c>
      <c r="J97" s="11">
        <f t="shared" si="25"/>
        <v>1.1102928650714614</v>
      </c>
      <c r="L97" s="39">
        <f t="shared" si="26"/>
        <v>1.1102928650714614</v>
      </c>
      <c r="M97" s="11">
        <f t="shared" si="27"/>
        <v>12</v>
      </c>
      <c r="N97" s="39">
        <f t="shared" si="28"/>
        <v>1.1102928650714614</v>
      </c>
      <c r="O97" s="11">
        <f t="shared" si="29"/>
        <v>13</v>
      </c>
      <c r="P97" s="11">
        <v>94</v>
      </c>
      <c r="Q97" s="11">
        <f t="shared" si="30"/>
        <v>-0.40082644628099173</v>
      </c>
      <c r="R97" s="11">
        <f>SUM($Q$4:Q97)/P97</f>
        <v>1.098997714084755E-2</v>
      </c>
      <c r="S97" s="11">
        <f t="shared" si="31"/>
        <v>1.0321165609360962E-3</v>
      </c>
      <c r="U97" s="11">
        <f t="shared" si="32"/>
        <v>-0.3925619834710744</v>
      </c>
      <c r="V97" s="11">
        <f>SUM($U$4:U97)/P97</f>
        <v>1.2572533849129597E-2</v>
      </c>
      <c r="W97" s="11">
        <f t="shared" si="33"/>
        <v>1.3507680994932628E-3</v>
      </c>
    </row>
    <row r="98" spans="1:23" x14ac:dyDescent="0.25">
      <c r="A98" s="2">
        <v>42396</v>
      </c>
      <c r="B98">
        <v>3.2800000000000002</v>
      </c>
      <c r="C98">
        <f t="shared" si="21"/>
        <v>2.8213166144200722E-2</v>
      </c>
      <c r="E98">
        <f t="shared" si="22"/>
        <v>3.1984289599303918E-2</v>
      </c>
      <c r="F98">
        <f t="shared" si="23"/>
        <v>1.0229947811721408E-3</v>
      </c>
      <c r="G98">
        <f t="shared" si="24"/>
        <v>1.2784495626912665E-3</v>
      </c>
      <c r="J98" s="11">
        <f t="shared" si="25"/>
        <v>0.41716382954616554</v>
      </c>
      <c r="L98" s="39">
        <f t="shared" si="26"/>
        <v>0.41716382954616554</v>
      </c>
      <c r="M98" s="11">
        <f t="shared" si="27"/>
        <v>34</v>
      </c>
      <c r="N98" s="39">
        <f t="shared" si="28"/>
        <v>0.41716382954616554</v>
      </c>
      <c r="O98" s="11">
        <f t="shared" si="29"/>
        <v>34</v>
      </c>
      <c r="P98" s="11">
        <v>95</v>
      </c>
      <c r="Q98" s="11">
        <f t="shared" si="30"/>
        <v>-0.21900826446280991</v>
      </c>
      <c r="R98" s="11">
        <f>SUM($Q$4:Q98)/P98</f>
        <v>8.5689430187037875E-3</v>
      </c>
      <c r="S98" s="11">
        <f t="shared" si="31"/>
        <v>6.3414041122638882E-4</v>
      </c>
      <c r="U98" s="11">
        <f t="shared" si="32"/>
        <v>-0.21900826446280991</v>
      </c>
      <c r="V98" s="11">
        <f>SUM($U$4:U98)/P98</f>
        <v>1.0134841235319707E-2</v>
      </c>
      <c r="W98" s="11">
        <f t="shared" si="33"/>
        <v>8.8708415019890779E-4</v>
      </c>
    </row>
    <row r="99" spans="1:23" x14ac:dyDescent="0.25">
      <c r="A99" s="2">
        <v>42397</v>
      </c>
      <c r="B99">
        <v>3.16</v>
      </c>
      <c r="C99">
        <f t="shared" si="21"/>
        <v>-3.6585365853658569E-2</v>
      </c>
      <c r="E99">
        <f t="shared" si="22"/>
        <v>-3.2814242398555377E-2</v>
      </c>
      <c r="F99">
        <f t="shared" si="23"/>
        <v>1.0767745041911493E-3</v>
      </c>
      <c r="G99">
        <f t="shared" si="24"/>
        <v>8.4350275796351106E-4</v>
      </c>
      <c r="J99" s="11">
        <f t="shared" si="25"/>
        <v>-0.42798871552661993</v>
      </c>
      <c r="L99" s="39">
        <f t="shared" si="26"/>
        <v>-0.42798871552661993</v>
      </c>
      <c r="M99" s="11">
        <f t="shared" si="27"/>
        <v>79</v>
      </c>
      <c r="N99" s="39">
        <f t="shared" si="28"/>
        <v>-0.42798871552661993</v>
      </c>
      <c r="O99" s="11">
        <f t="shared" si="29"/>
        <v>79</v>
      </c>
      <c r="P99" s="11">
        <v>96</v>
      </c>
      <c r="Q99" s="11">
        <f t="shared" si="30"/>
        <v>0.15289256198347112</v>
      </c>
      <c r="R99" s="11">
        <f>SUM($Q$4:Q99)/P99</f>
        <v>1.007231404958678E-2</v>
      </c>
      <c r="S99" s="11">
        <f t="shared" si="31"/>
        <v>8.8539499909966451E-4</v>
      </c>
      <c r="U99" s="11">
        <f t="shared" si="32"/>
        <v>0.15289256198347112</v>
      </c>
      <c r="V99" s="11">
        <f>SUM($U$4:U99)/P99</f>
        <v>1.1621900826446284E-2</v>
      </c>
      <c r="W99" s="11">
        <f t="shared" si="33"/>
        <v>1.1787803242451153E-3</v>
      </c>
    </row>
    <row r="100" spans="1:23" x14ac:dyDescent="0.25">
      <c r="A100" s="2">
        <v>42398</v>
      </c>
      <c r="B100">
        <v>3.39</v>
      </c>
      <c r="C100">
        <f t="shared" si="21"/>
        <v>7.2784810126582264E-2</v>
      </c>
      <c r="E100">
        <f t="shared" si="22"/>
        <v>7.6555933581685456E-2</v>
      </c>
      <c r="F100">
        <f t="shared" si="23"/>
        <v>5.8608109665634353E-3</v>
      </c>
      <c r="G100">
        <f t="shared" si="24"/>
        <v>6.4524360921914964E-3</v>
      </c>
      <c r="J100" s="11">
        <f t="shared" si="25"/>
        <v>0.99850166527109108</v>
      </c>
      <c r="L100" s="39">
        <f t="shared" ref="L100:L122" si="34">J100</f>
        <v>0.99850166527109108</v>
      </c>
      <c r="M100" s="11">
        <f t="shared" ref="M100:M131" si="35">RANK(L100,$L$4:$L$123)</f>
        <v>15</v>
      </c>
      <c r="N100" s="39">
        <f t="shared" ref="N100:N122" si="36">L100</f>
        <v>0.99850166527109108</v>
      </c>
      <c r="O100" s="11">
        <f t="shared" ref="O100:O131" si="37">RANK(N100,$N$4:$N$123)</f>
        <v>16</v>
      </c>
      <c r="P100" s="11">
        <v>97</v>
      </c>
      <c r="Q100" s="11">
        <f t="shared" ref="Q100:Q123" si="38">M100/(COUNT($M$4:$M$123)+1)-0.5</f>
        <v>-0.37603305785123964</v>
      </c>
      <c r="R100" s="11">
        <f>SUM($Q$4:Q100)/P100</f>
        <v>6.0918462980318689E-3</v>
      </c>
      <c r="S100" s="11">
        <f t="shared" ref="S100:S131" si="39">(P100/11)*R100^2</f>
        <v>3.2724794162981136E-4</v>
      </c>
      <c r="U100" s="11">
        <f t="shared" ref="U100:U123" si="40">O100/(COUNT($O$4:$O$123)+1)-0.5</f>
        <v>-0.36776859504132231</v>
      </c>
      <c r="V100" s="11">
        <f>SUM($U$4:U100)/P100</f>
        <v>7.7106586010053709E-3</v>
      </c>
      <c r="W100" s="11">
        <f t="shared" ref="W100:W131" si="41">(P100/11)*V100^2</f>
        <v>5.2427843981291242E-4</v>
      </c>
    </row>
    <row r="101" spans="1:23" x14ac:dyDescent="0.25">
      <c r="A101" s="2">
        <v>42401</v>
      </c>
      <c r="B101">
        <v>3.21</v>
      </c>
      <c r="C101">
        <f t="shared" si="21"/>
        <v>-5.3097345132743411E-2</v>
      </c>
      <c r="E101">
        <f t="shared" si="22"/>
        <v>-4.9326221677640218E-2</v>
      </c>
      <c r="F101">
        <f t="shared" si="23"/>
        <v>2.4330761449917037E-3</v>
      </c>
      <c r="G101">
        <f t="shared" si="24"/>
        <v>2.0752669740649963E-3</v>
      </c>
      <c r="J101" s="11">
        <f t="shared" si="25"/>
        <v>-0.64335071342448402</v>
      </c>
      <c r="L101" s="39">
        <f t="shared" si="34"/>
        <v>-0.64335071342448402</v>
      </c>
      <c r="M101" s="11">
        <f t="shared" si="35"/>
        <v>93</v>
      </c>
      <c r="N101" s="39">
        <f t="shared" si="36"/>
        <v>-0.64335071342448402</v>
      </c>
      <c r="O101" s="11">
        <f t="shared" si="37"/>
        <v>93</v>
      </c>
      <c r="P101" s="11">
        <v>98</v>
      </c>
      <c r="Q101" s="11">
        <f t="shared" si="38"/>
        <v>0.26859504132231404</v>
      </c>
      <c r="R101" s="11">
        <f>SUM($Q$4:Q101)/P101</f>
        <v>8.7704503288918902E-3</v>
      </c>
      <c r="S101" s="11">
        <f t="shared" si="39"/>
        <v>6.8529439083753326E-4</v>
      </c>
      <c r="U101" s="11">
        <f t="shared" si="40"/>
        <v>0.26859504132231404</v>
      </c>
      <c r="V101" s="11">
        <f>SUM($U$4:U101)/P101</f>
        <v>1.0372744138977909E-2</v>
      </c>
      <c r="W101" s="11">
        <f t="shared" si="41"/>
        <v>9.5856313230224127E-4</v>
      </c>
    </row>
    <row r="102" spans="1:23" x14ac:dyDescent="0.25">
      <c r="A102" s="2">
        <v>42402</v>
      </c>
      <c r="B102">
        <v>2.99</v>
      </c>
      <c r="C102">
        <f t="shared" si="21"/>
        <v>-6.8535825545171264E-2</v>
      </c>
      <c r="E102">
        <f t="shared" si="22"/>
        <v>-6.4764702090068071E-2</v>
      </c>
      <c r="F102">
        <f t="shared" si="23"/>
        <v>4.194466636815268E-3</v>
      </c>
      <c r="G102">
        <f t="shared" si="24"/>
        <v>3.7202166346996441E-3</v>
      </c>
      <c r="J102" s="11">
        <f t="shared" si="25"/>
        <v>-0.84471130926407501</v>
      </c>
      <c r="L102" s="39">
        <f t="shared" si="34"/>
        <v>-0.84471130926407501</v>
      </c>
      <c r="M102" s="11">
        <f t="shared" si="35"/>
        <v>104</v>
      </c>
      <c r="N102" s="39">
        <f t="shared" si="36"/>
        <v>-0.84471130926407501</v>
      </c>
      <c r="O102" s="11">
        <f t="shared" si="37"/>
        <v>104</v>
      </c>
      <c r="P102" s="11">
        <v>99</v>
      </c>
      <c r="Q102" s="11">
        <f t="shared" si="38"/>
        <v>0.35950413223140498</v>
      </c>
      <c r="R102" s="11">
        <f>SUM($Q$4:Q102)/P102</f>
        <v>1.231321479255364E-2</v>
      </c>
      <c r="S102" s="11">
        <f t="shared" si="39"/>
        <v>1.364537326748056E-3</v>
      </c>
      <c r="U102" s="11">
        <f t="shared" si="40"/>
        <v>0.35950413223140498</v>
      </c>
      <c r="V102" s="11">
        <f>SUM($U$4:U102)/P102</f>
        <v>1.3899323816679193E-2</v>
      </c>
      <c r="W102" s="11">
        <f t="shared" si="41"/>
        <v>1.738720823048149E-3</v>
      </c>
    </row>
    <row r="103" spans="1:23" x14ac:dyDescent="0.25">
      <c r="A103" s="2">
        <v>42403</v>
      </c>
      <c r="B103">
        <v>3.36</v>
      </c>
      <c r="C103">
        <f t="shared" si="21"/>
        <v>0.12374581939799319</v>
      </c>
      <c r="E103">
        <f t="shared" si="22"/>
        <v>0.12751694285309639</v>
      </c>
      <c r="F103">
        <f t="shared" si="23"/>
        <v>1.626057071459985E-2</v>
      </c>
      <c r="G103">
        <f t="shared" si="24"/>
        <v>1.7236556354946211E-2</v>
      </c>
      <c r="J103" s="11">
        <f t="shared" si="25"/>
        <v>1.6631745422219708</v>
      </c>
      <c r="L103" s="39">
        <f t="shared" si="34"/>
        <v>1.6631745422219708</v>
      </c>
      <c r="M103" s="11">
        <f t="shared" si="35"/>
        <v>7</v>
      </c>
      <c r="N103" s="39">
        <f t="shared" si="36"/>
        <v>1.6631745422219708</v>
      </c>
      <c r="O103" s="11">
        <f t="shared" si="37"/>
        <v>7</v>
      </c>
      <c r="P103" s="11">
        <v>100</v>
      </c>
      <c r="Q103" s="11">
        <f t="shared" si="38"/>
        <v>-0.44214876033057848</v>
      </c>
      <c r="R103" s="11">
        <f>SUM($Q$4:Q103)/P103</f>
        <v>7.7685950413223194E-3</v>
      </c>
      <c r="S103" s="11">
        <f t="shared" si="39"/>
        <v>5.4864608105507028E-4</v>
      </c>
      <c r="U103" s="11">
        <f t="shared" si="40"/>
        <v>-0.44214876033057848</v>
      </c>
      <c r="V103" s="11">
        <f>SUM($U$4:U103)/P103</f>
        <v>9.3388429752066168E-3</v>
      </c>
      <c r="W103" s="11">
        <f t="shared" si="41"/>
        <v>7.928544374142363E-4</v>
      </c>
    </row>
    <row r="104" spans="1:23" x14ac:dyDescent="0.25">
      <c r="A104" s="2">
        <v>42404</v>
      </c>
      <c r="B104">
        <v>3.26</v>
      </c>
      <c r="C104">
        <f t="shared" si="21"/>
        <v>-2.9761904761904788E-2</v>
      </c>
      <c r="E104">
        <f t="shared" si="22"/>
        <v>-2.5990781306801596E-2</v>
      </c>
      <c r="F104">
        <f t="shared" si="23"/>
        <v>6.7552071293798728E-4</v>
      </c>
      <c r="G104">
        <f t="shared" si="24"/>
        <v>4.9371319504654251E-4</v>
      </c>
      <c r="J104" s="11">
        <f t="shared" si="25"/>
        <v>-0.33899186127548736</v>
      </c>
      <c r="L104" s="39">
        <f t="shared" si="34"/>
        <v>-0.33899186127548736</v>
      </c>
      <c r="M104" s="11">
        <f t="shared" si="35"/>
        <v>74</v>
      </c>
      <c r="N104" s="39">
        <f t="shared" si="36"/>
        <v>-0.33899186127548736</v>
      </c>
      <c r="O104" s="11">
        <f t="shared" si="37"/>
        <v>74</v>
      </c>
      <c r="P104" s="11">
        <v>101</v>
      </c>
      <c r="Q104" s="11">
        <f t="shared" si="38"/>
        <v>0.11157024793388426</v>
      </c>
      <c r="R104" s="11">
        <f>SUM($Q$4:Q104)/P104</f>
        <v>8.7963341788724371E-3</v>
      </c>
      <c r="S104" s="11">
        <f t="shared" si="39"/>
        <v>7.1044772669330385E-4</v>
      </c>
      <c r="U104" s="11">
        <f t="shared" si="40"/>
        <v>0.11157024793388426</v>
      </c>
      <c r="V104" s="11">
        <f>SUM($U$4:U104)/P104</f>
        <v>1.0351035103510355E-2</v>
      </c>
      <c r="W104" s="11">
        <f t="shared" si="41"/>
        <v>9.8377606355676966E-4</v>
      </c>
    </row>
    <row r="105" spans="1:23" x14ac:dyDescent="0.25">
      <c r="A105" s="2">
        <v>42405</v>
      </c>
      <c r="B105">
        <v>3.06</v>
      </c>
      <c r="C105">
        <f t="shared" si="21"/>
        <v>-6.1349693251533666E-2</v>
      </c>
      <c r="E105">
        <f t="shared" si="22"/>
        <v>-5.7578569796430473E-2</v>
      </c>
      <c r="F105">
        <f t="shared" si="23"/>
        <v>3.3152916998024154E-3</v>
      </c>
      <c r="G105">
        <f t="shared" si="24"/>
        <v>2.8952412817748146E-3</v>
      </c>
      <c r="J105" s="11">
        <f t="shared" si="25"/>
        <v>-0.75098421684478689</v>
      </c>
      <c r="L105" s="39">
        <f t="shared" si="34"/>
        <v>-0.75098421684478689</v>
      </c>
      <c r="M105" s="11">
        <f t="shared" si="35"/>
        <v>99</v>
      </c>
      <c r="N105" s="39">
        <f t="shared" si="36"/>
        <v>-0.75098421684478689</v>
      </c>
      <c r="O105" s="11">
        <f t="shared" si="37"/>
        <v>99</v>
      </c>
      <c r="P105" s="11">
        <v>102</v>
      </c>
      <c r="Q105" s="11">
        <f t="shared" si="38"/>
        <v>0.31818181818181823</v>
      </c>
      <c r="R105" s="11">
        <f>SUM($Q$4:Q105)/P105</f>
        <v>1.1829525198509159E-2</v>
      </c>
      <c r="S105" s="11">
        <f t="shared" si="39"/>
        <v>1.2976038159146039E-3</v>
      </c>
      <c r="U105" s="11">
        <f t="shared" si="40"/>
        <v>0.31818181818181823</v>
      </c>
      <c r="V105" s="11">
        <f>SUM($U$4:U105)/P105</f>
        <v>1.3368983957219256E-2</v>
      </c>
      <c r="W105" s="11">
        <f t="shared" si="41"/>
        <v>1.657312060812305E-3</v>
      </c>
    </row>
    <row r="106" spans="1:23" x14ac:dyDescent="0.25">
      <c r="A106" s="2">
        <v>42408</v>
      </c>
      <c r="B106">
        <v>2.04</v>
      </c>
      <c r="C106">
        <f t="shared" si="21"/>
        <v>-0.33333333333333331</v>
      </c>
      <c r="E106">
        <f t="shared" si="22"/>
        <v>-0.32956220987823009</v>
      </c>
      <c r="F106">
        <f t="shared" si="23"/>
        <v>0.10861125017982258</v>
      </c>
      <c r="G106">
        <f t="shared" si="24"/>
        <v>0.10613983199276132</v>
      </c>
      <c r="J106" s="11">
        <f t="shared" si="25"/>
        <v>-4.2984051004056587</v>
      </c>
      <c r="L106" s="39">
        <f t="shared" si="34"/>
        <v>-4.2984051004056587</v>
      </c>
      <c r="M106" s="11">
        <f t="shared" si="35"/>
        <v>120</v>
      </c>
      <c r="N106" s="39">
        <f t="shared" si="36"/>
        <v>-4.2984051004056587</v>
      </c>
      <c r="O106" s="11">
        <f t="shared" si="37"/>
        <v>120</v>
      </c>
      <c r="P106" s="11">
        <v>103</v>
      </c>
      <c r="Q106" s="11">
        <f t="shared" si="38"/>
        <v>0.49173553719008267</v>
      </c>
      <c r="R106" s="11">
        <f>SUM($Q$4:Q106)/P106</f>
        <v>1.6488806868330264E-2</v>
      </c>
      <c r="S106" s="11">
        <f t="shared" si="39"/>
        <v>2.5457924954484373E-3</v>
      </c>
      <c r="U106" s="11">
        <f t="shared" si="40"/>
        <v>0.49173553719008267</v>
      </c>
      <c r="V106" s="11">
        <f>SUM($U$4:U106)/P106</f>
        <v>1.8013319425499483E-2</v>
      </c>
      <c r="W106" s="11">
        <f t="shared" si="41"/>
        <v>3.0383097002439031E-3</v>
      </c>
    </row>
    <row r="107" spans="1:23" x14ac:dyDescent="0.25">
      <c r="A107" s="2">
        <v>42409</v>
      </c>
      <c r="B107">
        <v>1.95</v>
      </c>
      <c r="C107">
        <f t="shared" si="21"/>
        <v>-4.4117647058823567E-2</v>
      </c>
      <c r="E107">
        <f t="shared" si="22"/>
        <v>-4.0346523603720374E-2</v>
      </c>
      <c r="F107">
        <f t="shared" si="23"/>
        <v>1.6278419669055653E-3</v>
      </c>
      <c r="G107">
        <f t="shared" si="24"/>
        <v>1.3377598960314658E-3</v>
      </c>
      <c r="J107" s="11">
        <f t="shared" si="25"/>
        <v>-0.52623054963112426</v>
      </c>
      <c r="L107" s="39">
        <f t="shared" si="34"/>
        <v>-0.52623054963112426</v>
      </c>
      <c r="M107" s="11">
        <f t="shared" si="35"/>
        <v>87</v>
      </c>
      <c r="N107" s="39">
        <f t="shared" si="36"/>
        <v>-0.52623054963112426</v>
      </c>
      <c r="O107" s="11">
        <f t="shared" si="37"/>
        <v>87</v>
      </c>
      <c r="P107" s="11">
        <v>104</v>
      </c>
      <c r="Q107" s="11">
        <f t="shared" si="38"/>
        <v>0.21900826446280997</v>
      </c>
      <c r="R107" s="11">
        <f>SUM($Q$4:Q107)/P107</f>
        <v>1.843610934520026E-2</v>
      </c>
      <c r="S107" s="11">
        <f t="shared" si="39"/>
        <v>3.2135066627246144E-3</v>
      </c>
      <c r="U107" s="11">
        <f t="shared" si="40"/>
        <v>0.21900826446280997</v>
      </c>
      <c r="V107" s="11">
        <f>SUM($U$4:U107)/P107</f>
        <v>1.9945963127781314E-2</v>
      </c>
      <c r="W107" s="11">
        <f t="shared" si="41"/>
        <v>3.7614100263509472E-3</v>
      </c>
    </row>
    <row r="108" spans="1:23" x14ac:dyDescent="0.25">
      <c r="A108" s="2">
        <v>42410</v>
      </c>
      <c r="B108">
        <v>1.7</v>
      </c>
      <c r="C108">
        <f t="shared" si="21"/>
        <v>-0.12820512820512822</v>
      </c>
      <c r="E108">
        <f t="shared" si="22"/>
        <v>-0.12443400475002503</v>
      </c>
      <c r="F108">
        <f t="shared" si="23"/>
        <v>1.5483821538129251E-2</v>
      </c>
      <c r="G108">
        <f t="shared" si="24"/>
        <v>1.4559530922392398E-2</v>
      </c>
      <c r="J108" s="11">
        <f t="shared" si="25"/>
        <v>-1.6229644802996004</v>
      </c>
      <c r="L108" s="39">
        <f t="shared" si="34"/>
        <v>-1.6229644802996004</v>
      </c>
      <c r="M108" s="11">
        <f t="shared" si="35"/>
        <v>117</v>
      </c>
      <c r="N108" s="39">
        <f t="shared" si="36"/>
        <v>-1.6229644802996004</v>
      </c>
      <c r="O108" s="11">
        <f t="shared" si="37"/>
        <v>117</v>
      </c>
      <c r="P108" s="11">
        <v>105</v>
      </c>
      <c r="Q108" s="11">
        <f t="shared" si="38"/>
        <v>0.46694214876033058</v>
      </c>
      <c r="R108" s="11">
        <f>SUM($Q$4:Q108)/P108</f>
        <v>2.2707595434868166E-2</v>
      </c>
      <c r="S108" s="11">
        <f t="shared" si="39"/>
        <v>4.9219694086847987E-3</v>
      </c>
      <c r="U108" s="11">
        <f t="shared" si="40"/>
        <v>0.46694214876033058</v>
      </c>
      <c r="V108" s="11">
        <f>SUM($U$4:U108)/P108</f>
        <v>2.4203069657615116E-2</v>
      </c>
      <c r="W108" s="11">
        <f t="shared" si="41"/>
        <v>5.5916182717630717E-3</v>
      </c>
    </row>
    <row r="109" spans="1:23" x14ac:dyDescent="0.25">
      <c r="A109" s="2">
        <v>42411</v>
      </c>
      <c r="B109">
        <v>1.78</v>
      </c>
      <c r="C109">
        <f t="shared" si="21"/>
        <v>4.7058823529411806E-2</v>
      </c>
      <c r="E109">
        <f t="shared" si="22"/>
        <v>5.0829946984514998E-2</v>
      </c>
      <c r="F109">
        <f t="shared" si="23"/>
        <v>2.5836835104486055E-3</v>
      </c>
      <c r="G109">
        <f t="shared" si="24"/>
        <v>2.9812768931521474E-3</v>
      </c>
      <c r="J109" s="11">
        <f t="shared" si="25"/>
        <v>0.66296346129101835</v>
      </c>
      <c r="L109" s="39">
        <f t="shared" si="34"/>
        <v>0.66296346129101835</v>
      </c>
      <c r="M109" s="11">
        <f t="shared" si="35"/>
        <v>23</v>
      </c>
      <c r="N109" s="39">
        <f t="shared" si="36"/>
        <v>0.66296346129101835</v>
      </c>
      <c r="O109" s="11">
        <f t="shared" si="37"/>
        <v>24</v>
      </c>
      <c r="P109" s="11">
        <v>106</v>
      </c>
      <c r="Q109" s="11">
        <f t="shared" si="38"/>
        <v>-0.30991735537190079</v>
      </c>
      <c r="R109" s="11">
        <f>SUM($Q$4:Q109)/P109</f>
        <v>1.9569624200842045E-2</v>
      </c>
      <c r="S109" s="11">
        <f t="shared" si="39"/>
        <v>3.6904400258537602E-3</v>
      </c>
      <c r="U109" s="11">
        <f t="shared" si="40"/>
        <v>-0.30165289256198347</v>
      </c>
      <c r="V109" s="11">
        <f>SUM($U$4:U109)/P109</f>
        <v>2.112895680648683E-2</v>
      </c>
      <c r="W109" s="11">
        <f t="shared" si="41"/>
        <v>4.3019889515837203E-3</v>
      </c>
    </row>
    <row r="110" spans="1:23" x14ac:dyDescent="0.25">
      <c r="A110" s="2">
        <v>42412</v>
      </c>
      <c r="B110">
        <v>1.5899999999999999</v>
      </c>
      <c r="C110">
        <f t="shared" si="21"/>
        <v>-0.10674157303370796</v>
      </c>
      <c r="E110">
        <f t="shared" si="22"/>
        <v>-0.10297044957860477</v>
      </c>
      <c r="F110">
        <f t="shared" si="23"/>
        <v>1.0602913486419986E-2</v>
      </c>
      <c r="G110">
        <f t="shared" si="24"/>
        <v>9.8405063033568212E-3</v>
      </c>
      <c r="J110" s="11">
        <f t="shared" si="25"/>
        <v>-1.3430202019317623</v>
      </c>
      <c r="L110" s="39">
        <f t="shared" si="34"/>
        <v>-1.3430202019317623</v>
      </c>
      <c r="M110" s="11">
        <f t="shared" si="35"/>
        <v>115</v>
      </c>
      <c r="N110" s="39">
        <f t="shared" si="36"/>
        <v>-1.3430202019317623</v>
      </c>
      <c r="O110" s="11">
        <f t="shared" si="37"/>
        <v>115</v>
      </c>
      <c r="P110" s="11">
        <v>107</v>
      </c>
      <c r="Q110" s="11">
        <f t="shared" si="38"/>
        <v>0.45041322314049592</v>
      </c>
      <c r="R110" s="11">
        <f>SUM($Q$4:Q110)/P110</f>
        <v>2.3596199891866846E-2</v>
      </c>
      <c r="S110" s="11">
        <f t="shared" si="39"/>
        <v>5.4159572253683862E-3</v>
      </c>
      <c r="U110" s="11">
        <f t="shared" si="40"/>
        <v>0.45041322314049592</v>
      </c>
      <c r="V110" s="11">
        <f>SUM($U$4:U110)/P110</f>
        <v>2.514095929558972E-2</v>
      </c>
      <c r="W110" s="11">
        <f t="shared" si="41"/>
        <v>6.1482962063970376E-3</v>
      </c>
    </row>
    <row r="111" spans="1:23" x14ac:dyDescent="0.25">
      <c r="A111" s="2">
        <v>42416</v>
      </c>
      <c r="B111">
        <v>1.8599999999999999</v>
      </c>
      <c r="C111">
        <f t="shared" si="21"/>
        <v>0.169811320754717</v>
      </c>
      <c r="E111">
        <f t="shared" si="22"/>
        <v>0.17358244420982019</v>
      </c>
      <c r="F111">
        <f t="shared" si="23"/>
        <v>3.0130864937855339E-2</v>
      </c>
      <c r="G111">
        <f t="shared" si="24"/>
        <v>3.145428796347656E-2</v>
      </c>
      <c r="J111" s="11">
        <f t="shared" si="25"/>
        <v>2.2639964206092027</v>
      </c>
      <c r="L111" s="39">
        <f t="shared" si="34"/>
        <v>2.2639964206092027</v>
      </c>
      <c r="M111" s="11">
        <f t="shared" si="35"/>
        <v>4</v>
      </c>
      <c r="N111" s="39">
        <f t="shared" si="36"/>
        <v>2.2639964206092027</v>
      </c>
      <c r="O111" s="11">
        <f t="shared" si="37"/>
        <v>4</v>
      </c>
      <c r="P111" s="11">
        <v>108</v>
      </c>
      <c r="Q111" s="11">
        <f t="shared" si="38"/>
        <v>-0.46694214876033058</v>
      </c>
      <c r="R111" s="11">
        <f>SUM($Q$4:Q111)/P111</f>
        <v>1.9054178145087239E-2</v>
      </c>
      <c r="S111" s="11">
        <f t="shared" si="39"/>
        <v>3.5646058287954348E-3</v>
      </c>
      <c r="U111" s="11">
        <f t="shared" si="40"/>
        <v>-0.46694214876033058</v>
      </c>
      <c r="V111" s="11">
        <f>SUM($U$4:U111)/P111</f>
        <v>2.0584634220997863E-2</v>
      </c>
      <c r="W111" s="11">
        <f t="shared" si="41"/>
        <v>4.1602303572114401E-3</v>
      </c>
    </row>
    <row r="112" spans="1:23" x14ac:dyDescent="0.25">
      <c r="A112" s="2">
        <v>42417</v>
      </c>
      <c r="B112">
        <v>1.88</v>
      </c>
      <c r="C112">
        <f t="shared" si="21"/>
        <v>1.075268817204302E-2</v>
      </c>
      <c r="E112">
        <f t="shared" si="22"/>
        <v>1.4523811627146214E-2</v>
      </c>
      <c r="F112">
        <f t="shared" si="23"/>
        <v>2.1094110418082756E-4</v>
      </c>
      <c r="G112">
        <f t="shared" si="24"/>
        <v>3.3470464966372013E-4</v>
      </c>
      <c r="J112" s="11">
        <f t="shared" si="25"/>
        <v>0.18943077848192383</v>
      </c>
      <c r="L112" s="39">
        <f t="shared" si="34"/>
        <v>0.18943077848192383</v>
      </c>
      <c r="M112" s="11">
        <f t="shared" si="35"/>
        <v>51</v>
      </c>
      <c r="N112" s="39">
        <f t="shared" si="36"/>
        <v>0.18943077848192383</v>
      </c>
      <c r="O112" s="11">
        <f t="shared" si="37"/>
        <v>51</v>
      </c>
      <c r="P112" s="11">
        <v>109</v>
      </c>
      <c r="Q112" s="11">
        <f t="shared" si="38"/>
        <v>-7.8512396694214892E-2</v>
      </c>
      <c r="R112" s="11">
        <f>SUM($Q$4:Q112)/P112</f>
        <v>1.8159071953900981E-2</v>
      </c>
      <c r="S112" s="11">
        <f t="shared" si="39"/>
        <v>3.2675414973398088E-3</v>
      </c>
      <c r="U112" s="11">
        <f t="shared" si="40"/>
        <v>-7.8512396694214892E-2</v>
      </c>
      <c r="V112" s="11">
        <f>SUM($U$4:U112)/P112</f>
        <v>1.9675487148381236E-2</v>
      </c>
      <c r="W112" s="11">
        <f t="shared" si="41"/>
        <v>3.8360547821224139E-3</v>
      </c>
    </row>
    <row r="113" spans="1:24" x14ac:dyDescent="0.25">
      <c r="A113" s="2">
        <v>42418</v>
      </c>
      <c r="B113">
        <v>1.98</v>
      </c>
      <c r="C113">
        <f t="shared" si="21"/>
        <v>5.3191489361702177E-2</v>
      </c>
      <c r="E113">
        <f t="shared" si="22"/>
        <v>5.6962612816805369E-2</v>
      </c>
      <c r="F113">
        <f t="shared" si="23"/>
        <v>3.2447392589172795E-3</v>
      </c>
      <c r="G113">
        <f t="shared" si="24"/>
        <v>3.6885867215457418E-3</v>
      </c>
      <c r="J113" s="11">
        <f t="shared" si="25"/>
        <v>0.74295042976759362</v>
      </c>
      <c r="L113" s="39">
        <f t="shared" si="34"/>
        <v>0.74295042976759362</v>
      </c>
      <c r="M113" s="11">
        <f t="shared" si="35"/>
        <v>22</v>
      </c>
      <c r="N113" s="39">
        <f t="shared" si="36"/>
        <v>0.74295042976759362</v>
      </c>
      <c r="O113" s="11">
        <f t="shared" si="37"/>
        <v>23</v>
      </c>
      <c r="P113" s="11">
        <v>110</v>
      </c>
      <c r="Q113" s="11">
        <f t="shared" si="38"/>
        <v>-0.31818181818181818</v>
      </c>
      <c r="R113" s="11">
        <f>SUM($Q$4:Q113)/P113</f>
        <v>1.5101427498121716E-2</v>
      </c>
      <c r="S113" s="11">
        <f t="shared" si="39"/>
        <v>2.2805311248102673E-3</v>
      </c>
      <c r="U113" s="11">
        <f t="shared" si="40"/>
        <v>-0.30991735537190079</v>
      </c>
      <c r="V113" s="11">
        <f>SUM($U$4:U113)/P113</f>
        <v>1.6679188580015037E-2</v>
      </c>
      <c r="W113" s="11">
        <f t="shared" si="41"/>
        <v>2.78195331687704E-3</v>
      </c>
    </row>
    <row r="114" spans="1:24" x14ac:dyDescent="0.25">
      <c r="A114" s="2">
        <v>42419</v>
      </c>
      <c r="B114">
        <v>2</v>
      </c>
      <c r="C114">
        <f t="shared" si="21"/>
        <v>1.0101010101010111E-2</v>
      </c>
      <c r="E114">
        <f t="shared" si="22"/>
        <v>1.3872133556113303E-2</v>
      </c>
      <c r="F114">
        <f t="shared" si="23"/>
        <v>1.9243608939864472E-4</v>
      </c>
      <c r="G114">
        <f t="shared" si="24"/>
        <v>3.1128451796384E-4</v>
      </c>
      <c r="J114" s="11">
        <f t="shared" si="25"/>
        <v>0.18093108931736399</v>
      </c>
      <c r="L114" s="39">
        <f t="shared" si="34"/>
        <v>0.18093108931736399</v>
      </c>
      <c r="M114" s="11">
        <f t="shared" si="35"/>
        <v>52</v>
      </c>
      <c r="N114" s="39">
        <f t="shared" si="36"/>
        <v>0.18093108931736399</v>
      </c>
      <c r="O114" s="11">
        <f t="shared" si="37"/>
        <v>52</v>
      </c>
      <c r="P114" s="11">
        <v>111</v>
      </c>
      <c r="Q114" s="11">
        <f t="shared" si="38"/>
        <v>-7.0247933884297509E-2</v>
      </c>
      <c r="R114" s="11">
        <f>SUM($Q$4:Q114)/P114</f>
        <v>1.4332514332514337E-2</v>
      </c>
      <c r="S114" s="11">
        <f t="shared" si="39"/>
        <v>2.0728843042892645E-3</v>
      </c>
      <c r="U114" s="11">
        <f t="shared" si="40"/>
        <v>-7.0247933884297509E-2</v>
      </c>
      <c r="V114" s="11">
        <f>SUM($U$4:U114)/P114</f>
        <v>1.5896061350606814E-2</v>
      </c>
      <c r="W114" s="11">
        <f t="shared" si="41"/>
        <v>2.549819007028217E-3</v>
      </c>
    </row>
    <row r="115" spans="1:24" x14ac:dyDescent="0.25">
      <c r="A115" s="2">
        <v>42422</v>
      </c>
      <c r="B115">
        <v>2.39</v>
      </c>
      <c r="C115">
        <f t="shared" si="21"/>
        <v>0.19500000000000006</v>
      </c>
      <c r="E115">
        <f t="shared" si="22"/>
        <v>0.19877112345510325</v>
      </c>
      <c r="F115">
        <f t="shared" si="23"/>
        <v>3.9509959519603899E-2</v>
      </c>
      <c r="G115">
        <f t="shared" si="24"/>
        <v>4.1023361783435033E-2</v>
      </c>
      <c r="J115" s="11">
        <f t="shared" si="25"/>
        <v>2.5925266467550099</v>
      </c>
      <c r="L115" s="39">
        <f t="shared" si="34"/>
        <v>2.5925266467550099</v>
      </c>
      <c r="M115" s="11">
        <f t="shared" si="35"/>
        <v>3</v>
      </c>
      <c r="N115" s="39">
        <f t="shared" si="36"/>
        <v>2.5925266467550099</v>
      </c>
      <c r="O115" s="11">
        <f t="shared" si="37"/>
        <v>3</v>
      </c>
      <c r="P115" s="11">
        <v>112</v>
      </c>
      <c r="Q115" s="11">
        <f t="shared" si="38"/>
        <v>-0.47520661157024791</v>
      </c>
      <c r="R115" s="11">
        <f>SUM($Q$4:Q115)/P115</f>
        <v>9.9616292798111027E-3</v>
      </c>
      <c r="S115" s="11">
        <f t="shared" si="39"/>
        <v>1.0103831350672422E-3</v>
      </c>
      <c r="U115" s="11">
        <f t="shared" si="40"/>
        <v>-0.47520661157024791</v>
      </c>
      <c r="V115" s="11">
        <f>SUM($U$4:U115)/P115</f>
        <v>1.1511216056670612E-2</v>
      </c>
      <c r="W115" s="11">
        <f t="shared" si="41"/>
        <v>1.3491733319613952E-3</v>
      </c>
    </row>
    <row r="116" spans="1:24" x14ac:dyDescent="0.25">
      <c r="A116" s="2">
        <v>42423</v>
      </c>
      <c r="B116">
        <v>2.19</v>
      </c>
      <c r="C116">
        <f t="shared" si="21"/>
        <v>-8.3682008368200902E-2</v>
      </c>
      <c r="E116">
        <f t="shared" si="22"/>
        <v>-7.991088491309771E-2</v>
      </c>
      <c r="F116">
        <f t="shared" si="23"/>
        <v>6.3857495275943471E-3</v>
      </c>
      <c r="G116">
        <f t="shared" si="24"/>
        <v>5.7972632748803073E-3</v>
      </c>
      <c r="J116" s="11">
        <f t="shared" si="25"/>
        <v>-1.0422595339899698</v>
      </c>
      <c r="L116" s="39">
        <f t="shared" si="34"/>
        <v>-1.0422595339899698</v>
      </c>
      <c r="M116" s="11">
        <f t="shared" si="35"/>
        <v>108</v>
      </c>
      <c r="N116" s="39">
        <f t="shared" si="36"/>
        <v>-1.0422595339899698</v>
      </c>
      <c r="O116" s="11">
        <f t="shared" si="37"/>
        <v>108</v>
      </c>
      <c r="P116" s="11">
        <v>113</v>
      </c>
      <c r="Q116" s="11">
        <f t="shared" si="38"/>
        <v>0.3925619834710744</v>
      </c>
      <c r="R116" s="11">
        <f>SUM($Q$4:Q116)/P116</f>
        <v>1.3347473122211663E-2</v>
      </c>
      <c r="S116" s="11">
        <f t="shared" si="39"/>
        <v>1.8301381253220358E-3</v>
      </c>
      <c r="U116" s="11">
        <f t="shared" si="40"/>
        <v>0.3925619834710744</v>
      </c>
      <c r="V116" s="11">
        <f>SUM($U$4:U116)/P116</f>
        <v>1.4883346741753832E-2</v>
      </c>
      <c r="W116" s="11">
        <f t="shared" si="41"/>
        <v>2.2755530142350919E-3</v>
      </c>
    </row>
    <row r="117" spans="1:24" x14ac:dyDescent="0.25">
      <c r="A117" s="2">
        <v>42424</v>
      </c>
      <c r="B117">
        <v>2.69</v>
      </c>
      <c r="C117">
        <f t="shared" si="21"/>
        <v>0.22831050228310504</v>
      </c>
      <c r="E117">
        <f t="shared" si="22"/>
        <v>0.23208162573820823</v>
      </c>
      <c r="F117">
        <f t="shared" si="23"/>
        <v>5.3861881005289755E-2</v>
      </c>
      <c r="G117">
        <f t="shared" si="24"/>
        <v>5.5626519302043063E-2</v>
      </c>
      <c r="J117" s="11">
        <f t="shared" si="25"/>
        <v>3.0269879673162388</v>
      </c>
      <c r="L117" s="39">
        <f t="shared" si="34"/>
        <v>3.0269879673162388</v>
      </c>
      <c r="M117" s="11">
        <f t="shared" si="35"/>
        <v>2</v>
      </c>
      <c r="N117" s="39">
        <f t="shared" si="36"/>
        <v>3.0269879673162388</v>
      </c>
      <c r="O117" s="11">
        <f t="shared" si="37"/>
        <v>2</v>
      </c>
      <c r="P117" s="11">
        <v>114</v>
      </c>
      <c r="Q117" s="11">
        <f t="shared" si="38"/>
        <v>-0.48347107438016529</v>
      </c>
      <c r="R117" s="11">
        <f>SUM($Q$4:Q117)/P117</f>
        <v>8.9894156879802862E-3</v>
      </c>
      <c r="S117" s="11">
        <f t="shared" si="39"/>
        <v>8.3748125117171759E-4</v>
      </c>
      <c r="U117" s="11">
        <f t="shared" si="40"/>
        <v>-0.48347107438016529</v>
      </c>
      <c r="V117" s="11">
        <f>SUM($U$4:U117)/P117</f>
        <v>1.0511816731912435E-2</v>
      </c>
      <c r="W117" s="11">
        <f t="shared" si="41"/>
        <v>1.1451641067823475E-3</v>
      </c>
    </row>
    <row r="118" spans="1:24" x14ac:dyDescent="0.25">
      <c r="A118" s="2">
        <v>42425</v>
      </c>
      <c r="B118">
        <v>2.56</v>
      </c>
      <c r="C118">
        <f t="shared" si="21"/>
        <v>-4.8327137546468363E-2</v>
      </c>
      <c r="E118">
        <f t="shared" si="22"/>
        <v>-4.455601409136517E-2</v>
      </c>
      <c r="F118">
        <f t="shared" si="23"/>
        <v>1.9852383917099317E-3</v>
      </c>
      <c r="G118">
        <f t="shared" si="24"/>
        <v>1.6634073042118499E-3</v>
      </c>
      <c r="J118" s="11">
        <f t="shared" si="25"/>
        <v>-0.5811339786040246</v>
      </c>
      <c r="L118" s="39">
        <f t="shared" si="34"/>
        <v>-0.5811339786040246</v>
      </c>
      <c r="M118" s="11">
        <f t="shared" si="35"/>
        <v>90</v>
      </c>
      <c r="N118" s="39">
        <f t="shared" si="36"/>
        <v>-0.5811339786040246</v>
      </c>
      <c r="O118" s="11">
        <f t="shared" si="37"/>
        <v>90</v>
      </c>
      <c r="P118" s="11">
        <v>115</v>
      </c>
      <c r="Q118" s="11">
        <f t="shared" si="38"/>
        <v>0.24380165289256195</v>
      </c>
      <c r="R118" s="11">
        <f>SUM($Q$4:Q118)/P118</f>
        <v>1.1031261228889692E-2</v>
      </c>
      <c r="S118" s="11">
        <f t="shared" si="39"/>
        <v>1.2722002995000517E-3</v>
      </c>
      <c r="U118" s="11">
        <f t="shared" si="40"/>
        <v>0.24380165289256195</v>
      </c>
      <c r="V118" s="11">
        <f>SUM($U$4:U118)/P118</f>
        <v>1.2540424002874605E-2</v>
      </c>
      <c r="W118" s="11">
        <f t="shared" si="41"/>
        <v>1.6441051754332232E-3</v>
      </c>
    </row>
    <row r="119" spans="1:24" x14ac:dyDescent="0.25">
      <c r="A119" s="2">
        <v>42426</v>
      </c>
      <c r="B119">
        <v>2.7</v>
      </c>
      <c r="C119">
        <f t="shared" si="21"/>
        <v>5.4687500000000049E-2</v>
      </c>
      <c r="E119">
        <f t="shared" si="22"/>
        <v>5.8458623455103241E-2</v>
      </c>
      <c r="F119">
        <f t="shared" si="23"/>
        <v>3.4174106562655467E-3</v>
      </c>
      <c r="G119">
        <f t="shared" si="24"/>
        <v>3.8725414005083472E-3</v>
      </c>
      <c r="J119" s="11">
        <f t="shared" si="25"/>
        <v>0.76246255696293153</v>
      </c>
      <c r="L119" s="39">
        <f t="shared" si="34"/>
        <v>0.76246255696293153</v>
      </c>
      <c r="M119" s="11">
        <f t="shared" si="35"/>
        <v>21</v>
      </c>
      <c r="N119" s="39">
        <f t="shared" si="36"/>
        <v>0.76246255696293153</v>
      </c>
      <c r="O119" s="11">
        <f t="shared" si="37"/>
        <v>22</v>
      </c>
      <c r="P119" s="11">
        <v>116</v>
      </c>
      <c r="Q119" s="11">
        <f t="shared" si="38"/>
        <v>-0.32644628099173556</v>
      </c>
      <c r="R119" s="11">
        <f>SUM($Q$4:Q119)/P119</f>
        <v>8.1219720718153365E-3</v>
      </c>
      <c r="S119" s="11">
        <f t="shared" si="39"/>
        <v>6.956459926273095E-4</v>
      </c>
      <c r="U119" s="11">
        <f t="shared" si="40"/>
        <v>-0.31818181818181818</v>
      </c>
      <c r="V119" s="11">
        <f>SUM($U$4:U119)/P119</f>
        <v>9.6893701909375983E-3</v>
      </c>
      <c r="W119" s="11">
        <f t="shared" si="41"/>
        <v>9.9004834407777202E-4</v>
      </c>
    </row>
    <row r="120" spans="1:24" x14ac:dyDescent="0.25">
      <c r="A120" s="2">
        <v>42429</v>
      </c>
      <c r="B120">
        <v>2.61</v>
      </c>
      <c r="C120">
        <f t="shared" si="21"/>
        <v>-3.3333333333333444E-2</v>
      </c>
      <c r="E120">
        <f t="shared" si="22"/>
        <v>-2.9562209878230251E-2</v>
      </c>
      <c r="F120">
        <f t="shared" si="23"/>
        <v>8.7392425288453427E-4</v>
      </c>
      <c r="G120">
        <f t="shared" si="24"/>
        <v>6.6518013888520891E-4</v>
      </c>
      <c r="J120" s="11">
        <f t="shared" si="25"/>
        <v>-0.3855731935005493</v>
      </c>
      <c r="L120" s="39">
        <f t="shared" si="34"/>
        <v>-0.3855731935005493</v>
      </c>
      <c r="M120" s="11">
        <f t="shared" si="35"/>
        <v>76</v>
      </c>
      <c r="N120" s="39">
        <f t="shared" si="36"/>
        <v>-0.3855731935005493</v>
      </c>
      <c r="O120" s="11">
        <f t="shared" si="37"/>
        <v>76</v>
      </c>
      <c r="P120" s="11">
        <v>117</v>
      </c>
      <c r="Q120" s="11">
        <f t="shared" si="38"/>
        <v>0.12809917355371903</v>
      </c>
      <c r="R120" s="11">
        <f>SUM($Q$4:Q120)/P120</f>
        <v>9.1474182383273345E-3</v>
      </c>
      <c r="S120" s="11">
        <f t="shared" si="39"/>
        <v>8.9000049726776142E-4</v>
      </c>
      <c r="U120" s="11">
        <f t="shared" si="40"/>
        <v>0.12809917355371903</v>
      </c>
      <c r="V120" s="11">
        <f>SUM($U$4:U120)/P120</f>
        <v>1.0701419792328894E-2</v>
      </c>
      <c r="W120" s="11">
        <f t="shared" si="41"/>
        <v>1.2180804647166257E-3</v>
      </c>
    </row>
    <row r="121" spans="1:24" x14ac:dyDescent="0.25">
      <c r="A121" s="2">
        <v>42430</v>
      </c>
      <c r="B121">
        <v>2.76</v>
      </c>
      <c r="C121">
        <f t="shared" si="21"/>
        <v>5.7471264367816063E-2</v>
      </c>
      <c r="E121">
        <f t="shared" si="22"/>
        <v>6.1242387822919256E-2</v>
      </c>
      <c r="F121">
        <f t="shared" si="23"/>
        <v>3.7506300662528487E-3</v>
      </c>
      <c r="G121">
        <f t="shared" si="24"/>
        <v>4.2267566486975522E-3</v>
      </c>
      <c r="J121" s="11">
        <f t="shared" si="25"/>
        <v>0.79877056376191835</v>
      </c>
      <c r="L121" s="39">
        <f t="shared" si="34"/>
        <v>0.79877056376191835</v>
      </c>
      <c r="M121" s="11">
        <f t="shared" si="35"/>
        <v>20</v>
      </c>
      <c r="N121" s="39">
        <f t="shared" si="36"/>
        <v>0.79877056376191835</v>
      </c>
      <c r="O121" s="11">
        <f t="shared" si="37"/>
        <v>21</v>
      </c>
      <c r="P121" s="11">
        <v>118</v>
      </c>
      <c r="Q121" s="11">
        <f t="shared" si="38"/>
        <v>-0.33471074380165289</v>
      </c>
      <c r="R121" s="11">
        <f>SUM($Q$4:Q121)/P121</f>
        <v>6.2333660176495352E-3</v>
      </c>
      <c r="S121" s="11">
        <f t="shared" si="39"/>
        <v>4.1680659321623517E-4</v>
      </c>
      <c r="U121" s="11">
        <f t="shared" si="40"/>
        <v>-0.32644628099173556</v>
      </c>
      <c r="V121" s="11">
        <f>SUM($U$4:U121)/P121</f>
        <v>7.8442358873791959E-3</v>
      </c>
      <c r="W121" s="11">
        <f t="shared" si="41"/>
        <v>6.6007093868254772E-4</v>
      </c>
    </row>
    <row r="122" spans="1:24" s="25" customFormat="1" ht="15.75" thickBot="1" x14ac:dyDescent="0.3">
      <c r="A122" s="24">
        <v>42431</v>
      </c>
      <c r="B122" s="25">
        <v>3.4</v>
      </c>
      <c r="C122" s="25">
        <f t="shared" si="21"/>
        <v>0.23188405797101455</v>
      </c>
      <c r="E122" s="25">
        <f t="shared" si="22"/>
        <v>0.23565518142611774</v>
      </c>
      <c r="F122">
        <f t="shared" si="23"/>
        <v>5.553336453297647E-2</v>
      </c>
      <c r="G122" s="25">
        <f t="shared" si="24"/>
        <v>5.7324955469075359E-2</v>
      </c>
      <c r="J122" s="25">
        <f t="shared" si="25"/>
        <v>3.0735970430387538</v>
      </c>
      <c r="K122" s="11"/>
      <c r="L122" s="39">
        <f t="shared" si="34"/>
        <v>3.0735970430387538</v>
      </c>
      <c r="M122" s="11">
        <f t="shared" si="35"/>
        <v>1</v>
      </c>
      <c r="N122" s="39">
        <f t="shared" si="36"/>
        <v>3.0735970430387538</v>
      </c>
      <c r="O122" s="11">
        <f t="shared" si="37"/>
        <v>1</v>
      </c>
      <c r="P122" s="11">
        <v>119</v>
      </c>
      <c r="Q122" s="11">
        <f t="shared" si="38"/>
        <v>-0.49173553719008267</v>
      </c>
      <c r="R122" s="11">
        <f>SUM($Q$4:Q122)/P122</f>
        <v>2.0487533856517856E-3</v>
      </c>
      <c r="S122" s="11">
        <f t="shared" si="39"/>
        <v>4.5408132890103533E-5</v>
      </c>
      <c r="T122" s="11"/>
      <c r="U122" s="11">
        <f t="shared" si="40"/>
        <v>-0.49173553719008267</v>
      </c>
      <c r="V122" s="11">
        <f>SUM($U$4:U122)/P122</f>
        <v>3.646086533787079E-3</v>
      </c>
      <c r="W122" s="11">
        <f t="shared" si="41"/>
        <v>1.4381633585561397E-4</v>
      </c>
      <c r="X122" s="11"/>
    </row>
    <row r="123" spans="1:24" ht="15.75" thickBot="1" x14ac:dyDescent="0.3">
      <c r="A123" s="2">
        <v>42432</v>
      </c>
      <c r="B123">
        <v>4.2699999999999996</v>
      </c>
      <c r="C123">
        <f t="shared" si="21"/>
        <v>0.25588235294117639</v>
      </c>
      <c r="E123">
        <f t="shared" si="22"/>
        <v>0.25965347639627961</v>
      </c>
      <c r="F123">
        <f t="shared" si="23"/>
        <v>6.7419927804673332E-2</v>
      </c>
      <c r="G123">
        <f t="shared" si="24"/>
        <v>6.9392519806861161E-2</v>
      </c>
      <c r="J123" s="11">
        <f t="shared" si="25"/>
        <v>3.3866013572739866</v>
      </c>
      <c r="K123" s="27" t="s">
        <v>63</v>
      </c>
      <c r="L123" s="41">
        <f>'[1]Mean Adj Return'!$D$19</f>
        <v>0.47048374028776546</v>
      </c>
      <c r="M123" s="26">
        <f t="shared" si="35"/>
        <v>31</v>
      </c>
      <c r="N123" s="26">
        <f>'[1]Mean Adj Return'!$D$20</f>
        <v>1.4432160879291358</v>
      </c>
      <c r="O123" s="29">
        <f t="shared" si="37"/>
        <v>8</v>
      </c>
      <c r="P123" s="11">
        <v>120</v>
      </c>
      <c r="Q123" s="11">
        <f t="shared" si="38"/>
        <v>-0.243801652892562</v>
      </c>
      <c r="R123" s="11">
        <f>SUM($Q$4:Q123)/P123</f>
        <v>4.1633363423443369E-18</v>
      </c>
      <c r="S123" s="11">
        <f t="shared" si="39"/>
        <v>1.8909130363074677E-34</v>
      </c>
      <c r="T123" s="11" t="s">
        <v>70</v>
      </c>
      <c r="U123" s="11">
        <f t="shared" si="40"/>
        <v>-0.43388429752066116</v>
      </c>
      <c r="V123" s="11">
        <f>SUM($U$4:U123)/P123</f>
        <v>1.0177044392397268E-17</v>
      </c>
      <c r="W123" s="11">
        <f t="shared" si="41"/>
        <v>1.1298789007071781E-33</v>
      </c>
      <c r="X123" s="11" t="s">
        <v>70</v>
      </c>
    </row>
    <row r="124" spans="1:24" x14ac:dyDescent="0.25">
      <c r="A124" s="2">
        <v>42433</v>
      </c>
      <c r="B124">
        <v>5.08</v>
      </c>
      <c r="C124">
        <f t="shared" si="21"/>
        <v>0.18969555035128818</v>
      </c>
      <c r="E124">
        <f t="shared" si="22"/>
        <v>0.19346667380639138</v>
      </c>
      <c r="F124">
        <f t="shared" si="23"/>
        <v>3.7429353873708646E-2</v>
      </c>
      <c r="G124">
        <f t="shared" si="24"/>
        <v>3.8902748668566432E-2</v>
      </c>
      <c r="J124" s="11">
        <f t="shared" si="25"/>
        <v>2.5233419139748383</v>
      </c>
      <c r="S124" s="16">
        <f>SUM(S4:S123)</f>
        <v>0.20086259347558122</v>
      </c>
      <c r="T124" s="11">
        <f>SQRT(S124/P123)</f>
        <v>4.0912772402146538E-2</v>
      </c>
      <c r="W124" s="16">
        <f>SUM(W4:W123)</f>
        <v>0.2080875655908464</v>
      </c>
      <c r="X124" s="11">
        <f>SQRT(W124/P123)</f>
        <v>4.1642082639925526E-2</v>
      </c>
    </row>
    <row r="125" spans="1:24" x14ac:dyDescent="0.25">
      <c r="A125" s="2">
        <v>42436</v>
      </c>
      <c r="B125">
        <v>5.23</v>
      </c>
      <c r="C125">
        <f t="shared" si="21"/>
        <v>2.9527559055118179E-2</v>
      </c>
      <c r="E125">
        <f t="shared" si="22"/>
        <v>3.3298682510221375E-2</v>
      </c>
      <c r="F125">
        <f t="shared" si="23"/>
        <v>1.1088022569165229E-3</v>
      </c>
      <c r="G125">
        <f t="shared" si="24"/>
        <v>1.3741705143068129E-3</v>
      </c>
      <c r="J125" s="11">
        <f t="shared" si="25"/>
        <v>0.43430715794632457</v>
      </c>
      <c r="T125" s="40"/>
      <c r="U125" s="40"/>
      <c r="V125" s="40"/>
      <c r="W125" s="16"/>
      <c r="X125" s="16"/>
    </row>
    <row r="126" spans="1:24" x14ac:dyDescent="0.25">
      <c r="A126" s="2">
        <v>42437</v>
      </c>
      <c r="B126">
        <v>4.3</v>
      </c>
      <c r="C126">
        <f t="shared" si="21"/>
        <v>-0.17782026768642459</v>
      </c>
      <c r="E126">
        <f t="shared" si="22"/>
        <v>-0.1740491442313214</v>
      </c>
      <c r="F126">
        <f t="shared" si="23"/>
        <v>3.0293104607655316E-2</v>
      </c>
      <c r="G126">
        <f t="shared" si="24"/>
        <v>2.8994604359466197E-2</v>
      </c>
      <c r="J126" s="11">
        <f t="shared" si="25"/>
        <v>-2.27008348305948</v>
      </c>
      <c r="Q126" s="11" t="s">
        <v>72</v>
      </c>
      <c r="R126" s="11">
        <f>R123</f>
        <v>4.1633363423443369E-18</v>
      </c>
      <c r="U126" s="11" t="s">
        <v>72</v>
      </c>
      <c r="V126" s="11">
        <f>V123</f>
        <v>1.0177044392397268E-17</v>
      </c>
    </row>
    <row r="127" spans="1:24" x14ac:dyDescent="0.25">
      <c r="A127" s="2">
        <v>42438</v>
      </c>
      <c r="B127">
        <v>4.63</v>
      </c>
      <c r="C127">
        <f t="shared" si="21"/>
        <v>7.6744186046511648E-2</v>
      </c>
      <c r="E127">
        <f t="shared" si="22"/>
        <v>8.051530950161484E-2</v>
      </c>
      <c r="F127">
        <f t="shared" si="23"/>
        <v>6.4827150641408289E-3</v>
      </c>
      <c r="G127">
        <f t="shared" si="24"/>
        <v>7.1042027805673239E-3</v>
      </c>
      <c r="J127" s="11">
        <f t="shared" si="25"/>
        <v>1.0501429067075294</v>
      </c>
      <c r="Q127" s="11" t="s">
        <v>73</v>
      </c>
      <c r="R127" s="11">
        <f>S124</f>
        <v>0.20086259347558122</v>
      </c>
      <c r="U127" s="11" t="s">
        <v>73</v>
      </c>
      <c r="V127" s="11">
        <f>W124</f>
        <v>0.2080875655908464</v>
      </c>
    </row>
    <row r="128" spans="1:24" x14ac:dyDescent="0.25">
      <c r="A128" s="2">
        <v>42439</v>
      </c>
      <c r="B128">
        <v>4.6100000000000003</v>
      </c>
      <c r="C128">
        <f t="shared" si="21"/>
        <v>-4.3196544276456967E-3</v>
      </c>
      <c r="E128">
        <f t="shared" si="22"/>
        <v>-5.4853097254250333E-4</v>
      </c>
      <c r="F128">
        <f t="shared" si="23"/>
        <v>3.0088622783842451E-7</v>
      </c>
      <c r="G128">
        <f t="shared" si="24"/>
        <v>1.0385102308656672E-5</v>
      </c>
      <c r="J128" s="11">
        <f t="shared" si="25"/>
        <v>-7.1543649709666611E-3</v>
      </c>
      <c r="Q128" s="11" t="s">
        <v>74</v>
      </c>
      <c r="R128" s="11">
        <f>T124</f>
        <v>4.0912772402146538E-2</v>
      </c>
      <c r="U128" s="11" t="s">
        <v>74</v>
      </c>
      <c r="V128" s="11">
        <f>X124</f>
        <v>4.1642082639925526E-2</v>
      </c>
    </row>
    <row r="129" spans="1:10" x14ac:dyDescent="0.25">
      <c r="A129" s="2">
        <v>42440</v>
      </c>
      <c r="B129">
        <v>4.7</v>
      </c>
      <c r="C129">
        <f t="shared" si="21"/>
        <v>1.9522776572668082E-2</v>
      </c>
      <c r="E129">
        <f t="shared" si="22"/>
        <v>2.3293900027771274E-2</v>
      </c>
      <c r="F129">
        <f t="shared" si="23"/>
        <v>5.4260577850380259E-4</v>
      </c>
      <c r="G129">
        <f t="shared" si="24"/>
        <v>7.3251549612854633E-4</v>
      </c>
      <c r="H129" s="11"/>
      <c r="I129" s="11"/>
      <c r="J129" s="11">
        <f t="shared" si="25"/>
        <v>0.30381705088307098</v>
      </c>
    </row>
    <row r="130" spans="1:10" x14ac:dyDescent="0.25">
      <c r="A130" s="2">
        <v>42443</v>
      </c>
      <c r="B130">
        <v>4.38</v>
      </c>
      <c r="C130">
        <f t="shared" si="21"/>
        <v>-6.808510638297878E-2</v>
      </c>
      <c r="E130">
        <f t="shared" si="22"/>
        <v>-6.4313982927875588E-2</v>
      </c>
      <c r="F130">
        <f t="shared" si="23"/>
        <v>4.1362884000470728E-3</v>
      </c>
      <c r="G130">
        <f t="shared" si="24"/>
        <v>3.6654378331398662E-3</v>
      </c>
      <c r="H130" s="11"/>
      <c r="I130" s="11"/>
      <c r="J130" s="11">
        <f t="shared" si="25"/>
        <v>-0.83883268153447399</v>
      </c>
    </row>
    <row r="131" spans="1:10" x14ac:dyDescent="0.25">
      <c r="A131" s="2">
        <v>42444</v>
      </c>
      <c r="B131">
        <v>4.18</v>
      </c>
      <c r="C131">
        <f t="shared" si="21"/>
        <v>-4.5662100456621044E-2</v>
      </c>
      <c r="E131">
        <f t="shared" si="22"/>
        <v>-4.1890977001517851E-2</v>
      </c>
      <c r="F131">
        <f t="shared" si="23"/>
        <v>1.7548539541416975E-3</v>
      </c>
      <c r="G131">
        <f t="shared" si="24"/>
        <v>1.4531232344001022E-3</v>
      </c>
      <c r="H131" s="11"/>
      <c r="I131" s="11"/>
      <c r="J131" s="11">
        <f t="shared" si="25"/>
        <v>-0.54637450474322413</v>
      </c>
    </row>
    <row r="132" spans="1:10" x14ac:dyDescent="0.25">
      <c r="A132" s="2">
        <v>42445</v>
      </c>
      <c r="B132">
        <v>4.3899999999999997</v>
      </c>
      <c r="C132">
        <f t="shared" ref="C132:C195" si="42">(B132-B131)/B131</f>
        <v>5.0239234449760757E-2</v>
      </c>
      <c r="E132">
        <f t="shared" ref="E132:E195" si="43">C132-$D$3</f>
        <v>5.401035790486395E-2</v>
      </c>
      <c r="F132">
        <f t="shared" ref="F132:F195" si="44">E132^2</f>
        <v>2.9171187610114997E-3</v>
      </c>
      <c r="G132">
        <f t="shared" ref="G132:G195" si="45">(E132-$D$3)^2</f>
        <v>3.3386995881522301E-3</v>
      </c>
      <c r="H132" s="11"/>
      <c r="I132" s="11"/>
      <c r="J132" s="11">
        <f t="shared" ref="J132:J195" si="46">E132/$I$3</f>
        <v>0.70444483904505451</v>
      </c>
    </row>
    <row r="133" spans="1:10" x14ac:dyDescent="0.25">
      <c r="A133" s="2">
        <v>42446</v>
      </c>
      <c r="B133">
        <v>4.79</v>
      </c>
      <c r="C133">
        <f t="shared" si="42"/>
        <v>9.1116173120729019E-2</v>
      </c>
      <c r="E133">
        <f t="shared" si="43"/>
        <v>9.4887296575832211E-2</v>
      </c>
      <c r="F133">
        <f t="shared" si="44"/>
        <v>9.0035990514699387E-3</v>
      </c>
      <c r="G133">
        <f t="shared" si="45"/>
        <v>9.7334838430004761E-3</v>
      </c>
      <c r="H133" s="11"/>
      <c r="I133" s="11"/>
      <c r="J133" s="11">
        <f t="shared" si="46"/>
        <v>1.2375934720062813</v>
      </c>
    </row>
    <row r="134" spans="1:10" x14ac:dyDescent="0.25">
      <c r="A134" s="2">
        <v>42447</v>
      </c>
      <c r="B134">
        <v>4.91</v>
      </c>
      <c r="C134">
        <f t="shared" si="42"/>
        <v>2.5052192066805867E-2</v>
      </c>
      <c r="E134">
        <f t="shared" si="43"/>
        <v>2.882331552190906E-2</v>
      </c>
      <c r="F134">
        <f t="shared" si="44"/>
        <v>8.3078351767552374E-4</v>
      </c>
      <c r="G134">
        <f t="shared" si="45"/>
        <v>1.0623974522261754E-3</v>
      </c>
      <c r="H134" s="11"/>
      <c r="I134" s="11"/>
      <c r="J134" s="11">
        <f t="shared" si="46"/>
        <v>0.37593596212306374</v>
      </c>
    </row>
    <row r="135" spans="1:10" x14ac:dyDescent="0.25">
      <c r="A135" s="2">
        <v>42450</v>
      </c>
      <c r="B135">
        <v>4.88</v>
      </c>
      <c r="C135">
        <f t="shared" si="42"/>
        <v>-6.1099796334012722E-3</v>
      </c>
      <c r="E135">
        <f t="shared" si="43"/>
        <v>-2.3388561782980788E-3</v>
      </c>
      <c r="F135">
        <f t="shared" si="44"/>
        <v>5.4702482227630949E-6</v>
      </c>
      <c r="G135">
        <f t="shared" si="45"/>
        <v>2.0513895522067385E-6</v>
      </c>
      <c r="J135" s="11">
        <f t="shared" si="46"/>
        <v>-3.0505170267022909E-2</v>
      </c>
    </row>
    <row r="136" spans="1:10" x14ac:dyDescent="0.25">
      <c r="A136" s="2">
        <v>42451</v>
      </c>
      <c r="B136">
        <v>4.82</v>
      </c>
      <c r="C136">
        <f t="shared" si="42"/>
        <v>-1.2295081967213035E-2</v>
      </c>
      <c r="E136">
        <f t="shared" si="43"/>
        <v>-8.5239585121098423E-3</v>
      </c>
      <c r="F136">
        <f t="shared" si="44"/>
        <v>7.2657868716169833E-5</v>
      </c>
      <c r="G136">
        <f t="shared" si="45"/>
        <v>2.2589441079111396E-5</v>
      </c>
      <c r="J136" s="11">
        <f t="shared" si="46"/>
        <v>-0.1111760561310627</v>
      </c>
    </row>
    <row r="137" spans="1:10" x14ac:dyDescent="0.25">
      <c r="A137" s="2">
        <v>42452</v>
      </c>
      <c r="B137">
        <v>4.13</v>
      </c>
      <c r="C137">
        <f t="shared" si="42"/>
        <v>-0.14315352697095443</v>
      </c>
      <c r="E137">
        <f t="shared" si="43"/>
        <v>-0.13938240351585124</v>
      </c>
      <c r="F137">
        <f t="shared" si="44"/>
        <v>1.942745440985558E-2</v>
      </c>
      <c r="G137">
        <f t="shared" si="45"/>
        <v>1.8390419279714642E-2</v>
      </c>
      <c r="J137" s="11">
        <f t="shared" si="46"/>
        <v>-1.8179330524598196</v>
      </c>
    </row>
    <row r="138" spans="1:10" x14ac:dyDescent="0.25">
      <c r="A138" s="2">
        <v>42453</v>
      </c>
      <c r="B138">
        <v>4.25</v>
      </c>
      <c r="C138">
        <f t="shared" si="42"/>
        <v>2.9055690072639251E-2</v>
      </c>
      <c r="E138">
        <f t="shared" si="43"/>
        <v>3.2826813527742443E-2</v>
      </c>
      <c r="F138">
        <f t="shared" si="44"/>
        <v>1.0775996863851742E-3</v>
      </c>
      <c r="G138">
        <f t="shared" si="45"/>
        <v>1.3394089914003403E-3</v>
      </c>
      <c r="J138" s="11">
        <f t="shared" si="46"/>
        <v>0.42815267791124989</v>
      </c>
    </row>
    <row r="139" spans="1:10" x14ac:dyDescent="0.25">
      <c r="A139" s="2">
        <v>42457</v>
      </c>
      <c r="B139">
        <v>4.1500000000000004</v>
      </c>
      <c r="C139">
        <f t="shared" si="42"/>
        <v>-2.3529411764705799E-2</v>
      </c>
      <c r="E139">
        <f t="shared" si="43"/>
        <v>-1.9758288309602606E-2</v>
      </c>
      <c r="F139">
        <f t="shared" si="44"/>
        <v>3.9038995692537904E-4</v>
      </c>
      <c r="G139">
        <f t="shared" si="45"/>
        <v>2.5558944008494128E-4</v>
      </c>
      <c r="J139" s="11">
        <f t="shared" si="46"/>
        <v>-0.25770286974547779</v>
      </c>
    </row>
    <row r="140" spans="1:10" x14ac:dyDescent="0.25">
      <c r="A140" s="2">
        <v>42458</v>
      </c>
      <c r="B140">
        <v>4.04</v>
      </c>
      <c r="C140">
        <f t="shared" si="42"/>
        <v>-2.6506024096385618E-2</v>
      </c>
      <c r="E140">
        <f t="shared" si="43"/>
        <v>-2.2734900641282425E-2</v>
      </c>
      <c r="F140">
        <f t="shared" si="44"/>
        <v>5.1687570716898404E-4</v>
      </c>
      <c r="G140">
        <f t="shared" si="45"/>
        <v>3.5962484516705197E-4</v>
      </c>
      <c r="J140" s="11">
        <f t="shared" si="46"/>
        <v>-0.29652614876509115</v>
      </c>
    </row>
    <row r="141" spans="1:10" x14ac:dyDescent="0.25">
      <c r="A141" s="2">
        <v>42459</v>
      </c>
      <c r="B141">
        <v>4.01</v>
      </c>
      <c r="C141">
        <f t="shared" si="42"/>
        <v>-7.425742574257487E-3</v>
      </c>
      <c r="E141">
        <f t="shared" si="43"/>
        <v>-3.6546191191542936E-3</v>
      </c>
      <c r="F141">
        <f t="shared" si="44"/>
        <v>1.3356240906088105E-5</v>
      </c>
      <c r="G141">
        <f t="shared" si="45"/>
        <v>1.3573260294894081E-8</v>
      </c>
      <c r="J141" s="11">
        <f t="shared" si="46"/>
        <v>-4.7666367656707904E-2</v>
      </c>
    </row>
    <row r="142" spans="1:10" x14ac:dyDescent="0.25">
      <c r="A142" s="2">
        <v>42460</v>
      </c>
      <c r="B142">
        <v>4.12</v>
      </c>
      <c r="C142">
        <f t="shared" si="42"/>
        <v>2.7431421446384122E-2</v>
      </c>
      <c r="E142">
        <f t="shared" si="43"/>
        <v>3.1202544901487314E-2</v>
      </c>
      <c r="F142">
        <f t="shared" si="44"/>
        <v>9.7359880832933196E-4</v>
      </c>
      <c r="G142">
        <f t="shared" si="45"/>
        <v>1.2231574783167802E-3</v>
      </c>
      <c r="J142" s="11">
        <f t="shared" si="46"/>
        <v>0.40696771089059652</v>
      </c>
    </row>
    <row r="143" spans="1:10" x14ac:dyDescent="0.25">
      <c r="A143" s="2">
        <v>42461</v>
      </c>
      <c r="B143">
        <v>3.83</v>
      </c>
      <c r="C143">
        <f t="shared" si="42"/>
        <v>-7.0388349514563117E-2</v>
      </c>
      <c r="E143">
        <f t="shared" si="43"/>
        <v>-6.6617226059459925E-2</v>
      </c>
      <c r="F143">
        <f t="shared" si="44"/>
        <v>4.4378548078571863E-3</v>
      </c>
      <c r="G143">
        <f t="shared" si="45"/>
        <v>3.9496326125573336E-3</v>
      </c>
      <c r="J143" s="11">
        <f t="shared" si="46"/>
        <v>-0.86887335891655149</v>
      </c>
    </row>
    <row r="144" spans="1:10" x14ac:dyDescent="0.25">
      <c r="A144" s="2">
        <v>42464</v>
      </c>
      <c r="B144">
        <v>3.7199999999999998</v>
      </c>
      <c r="C144">
        <f t="shared" si="42"/>
        <v>-2.872062663185387E-2</v>
      </c>
      <c r="E144">
        <f t="shared" si="43"/>
        <v>-2.4949503176750678E-2</v>
      </c>
      <c r="F144">
        <f t="shared" si="44"/>
        <v>6.2247770876669212E-4</v>
      </c>
      <c r="G144">
        <f t="shared" si="45"/>
        <v>4.485237676342894E-4</v>
      </c>
      <c r="J144" s="11">
        <f t="shared" si="46"/>
        <v>-0.32541070697140162</v>
      </c>
    </row>
    <row r="145" spans="1:10" x14ac:dyDescent="0.25">
      <c r="A145" s="2">
        <v>42465</v>
      </c>
      <c r="B145">
        <v>3.76</v>
      </c>
      <c r="C145">
        <f t="shared" si="42"/>
        <v>1.075268817204302E-2</v>
      </c>
      <c r="E145">
        <f t="shared" si="43"/>
        <v>1.4523811627146214E-2</v>
      </c>
      <c r="F145">
        <f t="shared" si="44"/>
        <v>2.1094110418082756E-4</v>
      </c>
      <c r="G145">
        <f t="shared" si="45"/>
        <v>3.3470464966372013E-4</v>
      </c>
      <c r="J145" s="11">
        <f t="shared" si="46"/>
        <v>0.18943077848192383</v>
      </c>
    </row>
    <row r="146" spans="1:10" x14ac:dyDescent="0.25">
      <c r="A146" s="2">
        <v>42466</v>
      </c>
      <c r="B146">
        <v>3.73</v>
      </c>
      <c r="C146">
        <f t="shared" si="42"/>
        <v>-7.9787234042552682E-3</v>
      </c>
      <c r="E146">
        <f t="shared" si="43"/>
        <v>-4.2075999491520749E-3</v>
      </c>
      <c r="F146">
        <f t="shared" si="44"/>
        <v>1.7703897332104543E-5</v>
      </c>
      <c r="G146">
        <f t="shared" si="45"/>
        <v>1.9051172985720333E-7</v>
      </c>
      <c r="J146" s="11">
        <f t="shared" si="46"/>
        <v>-5.4878771108448542E-2</v>
      </c>
    </row>
    <row r="147" spans="1:10" x14ac:dyDescent="0.25">
      <c r="A147" s="2">
        <v>42467</v>
      </c>
      <c r="B147">
        <v>3.61</v>
      </c>
      <c r="C147">
        <f t="shared" si="42"/>
        <v>-3.2171581769437026E-2</v>
      </c>
      <c r="E147">
        <f t="shared" si="43"/>
        <v>-2.8400458314333833E-2</v>
      </c>
      <c r="F147">
        <f t="shared" si="44"/>
        <v>8.065860324642138E-4</v>
      </c>
      <c r="G147">
        <f t="shared" si="45"/>
        <v>6.0660413560811356E-4</v>
      </c>
      <c r="J147" s="11">
        <f t="shared" si="46"/>
        <v>-0.37042073154351324</v>
      </c>
    </row>
    <row r="148" spans="1:10" x14ac:dyDescent="0.25">
      <c r="A148" s="2">
        <v>42468</v>
      </c>
      <c r="B148">
        <v>3.76</v>
      </c>
      <c r="C148">
        <f t="shared" si="42"/>
        <v>4.15512465373961E-2</v>
      </c>
      <c r="E148">
        <f t="shared" si="43"/>
        <v>4.5322369992499292E-2</v>
      </c>
      <c r="F148">
        <f t="shared" si="44"/>
        <v>2.0541172217370001E-3</v>
      </c>
      <c r="G148">
        <f t="shared" si="45"/>
        <v>2.4101710988897883E-3</v>
      </c>
      <c r="J148" s="11">
        <f t="shared" si="46"/>
        <v>0.59112938467736664</v>
      </c>
    </row>
    <row r="149" spans="1:10" x14ac:dyDescent="0.25">
      <c r="A149" s="2">
        <v>42471</v>
      </c>
      <c r="B149">
        <v>4.5</v>
      </c>
      <c r="C149">
        <f t="shared" si="42"/>
        <v>0.19680851063829793</v>
      </c>
      <c r="E149">
        <f t="shared" si="43"/>
        <v>0.20057963409340113</v>
      </c>
      <c r="F149">
        <f t="shared" si="44"/>
        <v>4.0232189613042681E-2</v>
      </c>
      <c r="G149">
        <f t="shared" si="45"/>
        <v>4.1759232110647596E-2</v>
      </c>
      <c r="J149" s="11">
        <f t="shared" si="46"/>
        <v>2.6161146405200406</v>
      </c>
    </row>
    <row r="150" spans="1:10" x14ac:dyDescent="0.25">
      <c r="A150" s="2">
        <v>42472</v>
      </c>
      <c r="B150">
        <v>6.05</v>
      </c>
      <c r="C150">
        <f t="shared" si="42"/>
        <v>0.34444444444444439</v>
      </c>
      <c r="E150">
        <f t="shared" si="43"/>
        <v>0.34821556789954761</v>
      </c>
      <c r="F150">
        <f t="shared" si="44"/>
        <v>0.12125408172760445</v>
      </c>
      <c r="G150">
        <f t="shared" si="45"/>
        <v>0.12389463089079422</v>
      </c>
      <c r="J150" s="11">
        <f t="shared" si="46"/>
        <v>4.5416966151947769</v>
      </c>
    </row>
    <row r="151" spans="1:10" x14ac:dyDescent="0.25">
      <c r="A151" s="2">
        <v>42473</v>
      </c>
      <c r="B151">
        <v>6.06</v>
      </c>
      <c r="C151">
        <f t="shared" si="42"/>
        <v>1.6528925619834359E-3</v>
      </c>
      <c r="E151">
        <f t="shared" si="43"/>
        <v>5.4240160170866292E-3</v>
      </c>
      <c r="F151">
        <f t="shared" si="44"/>
        <v>2.9419949753612301E-5</v>
      </c>
      <c r="G151">
        <f t="shared" si="45"/>
        <v>8.4550589913023346E-5</v>
      </c>
      <c r="J151" s="11">
        <f t="shared" si="46"/>
        <v>7.0744209784069798E-2</v>
      </c>
    </row>
    <row r="152" spans="1:10" x14ac:dyDescent="0.25">
      <c r="A152" s="2">
        <v>42474</v>
      </c>
      <c r="B152">
        <v>6.01</v>
      </c>
      <c r="C152">
        <f t="shared" si="42"/>
        <v>-8.2508250825082223E-3</v>
      </c>
      <c r="E152">
        <f t="shared" si="43"/>
        <v>-4.479701627405029E-3</v>
      </c>
      <c r="F152">
        <f t="shared" si="44"/>
        <v>2.0067726670575265E-5</v>
      </c>
      <c r="G152">
        <f t="shared" si="45"/>
        <v>5.0208302626260983E-7</v>
      </c>
      <c r="J152" s="11">
        <f t="shared" si="46"/>
        <v>-5.8427731537083832E-2</v>
      </c>
    </row>
    <row r="153" spans="1:10" x14ac:dyDescent="0.25">
      <c r="A153" s="2">
        <v>42475</v>
      </c>
      <c r="B153">
        <v>6.03</v>
      </c>
      <c r="C153">
        <f t="shared" si="42"/>
        <v>3.3277870216306925E-3</v>
      </c>
      <c r="E153">
        <f t="shared" si="43"/>
        <v>7.0989104767338858E-3</v>
      </c>
      <c r="F153">
        <f t="shared" si="44"/>
        <v>5.0394529956682127E-5</v>
      </c>
      <c r="G153">
        <f t="shared" si="45"/>
        <v>1.1815763767928947E-4</v>
      </c>
      <c r="J153" s="11">
        <f t="shared" si="46"/>
        <v>9.2589478058757738E-2</v>
      </c>
    </row>
    <row r="154" spans="1:10" x14ac:dyDescent="0.25">
      <c r="A154" s="2">
        <v>42478</v>
      </c>
      <c r="B154">
        <v>5.96</v>
      </c>
      <c r="C154">
        <f t="shared" si="42"/>
        <v>-1.1608623548922102E-2</v>
      </c>
      <c r="E154">
        <f t="shared" si="43"/>
        <v>-7.8375000938189082E-3</v>
      </c>
      <c r="F154">
        <f t="shared" si="44"/>
        <v>6.1426407720611401E-5</v>
      </c>
      <c r="G154">
        <f t="shared" si="45"/>
        <v>1.6535418967892914E-5</v>
      </c>
      <c r="J154" s="11">
        <f t="shared" si="46"/>
        <v>-0.10222273479155475</v>
      </c>
    </row>
    <row r="155" spans="1:10" x14ac:dyDescent="0.25">
      <c r="A155" s="2">
        <v>42479</v>
      </c>
      <c r="B155">
        <v>6.12</v>
      </c>
      <c r="C155">
        <f t="shared" si="42"/>
        <v>2.6845637583892641E-2</v>
      </c>
      <c r="E155">
        <f t="shared" si="43"/>
        <v>3.0616761038995834E-2</v>
      </c>
      <c r="F155">
        <f t="shared" si="44"/>
        <v>9.3738605651897322E-4</v>
      </c>
      <c r="G155">
        <f t="shared" si="45"/>
        <v>1.1825265999794961E-3</v>
      </c>
      <c r="J155" s="11">
        <f t="shared" si="46"/>
        <v>0.39932746493157395</v>
      </c>
    </row>
    <row r="156" spans="1:10" x14ac:dyDescent="0.25">
      <c r="A156" s="2">
        <v>42480</v>
      </c>
      <c r="B156">
        <v>6.42</v>
      </c>
      <c r="C156">
        <f t="shared" si="42"/>
        <v>4.9019607843137226E-2</v>
      </c>
      <c r="E156">
        <f t="shared" si="43"/>
        <v>5.2790731298240419E-2</v>
      </c>
      <c r="F156">
        <f t="shared" si="44"/>
        <v>2.7868613110030205E-3</v>
      </c>
      <c r="G156">
        <f t="shared" si="45"/>
        <v>3.1992434131383391E-3</v>
      </c>
      <c r="J156" s="11">
        <f t="shared" si="46"/>
        <v>0.68853752604203133</v>
      </c>
    </row>
    <row r="157" spans="1:10" x14ac:dyDescent="0.25">
      <c r="A157" s="2">
        <v>42481</v>
      </c>
      <c r="B157">
        <v>6.19</v>
      </c>
      <c r="C157">
        <f t="shared" si="42"/>
        <v>-3.5825545171339492E-2</v>
      </c>
      <c r="E157">
        <f t="shared" si="43"/>
        <v>-3.2054421716236299E-2</v>
      </c>
      <c r="F157">
        <f t="shared" si="44"/>
        <v>1.0274859515623212E-3</v>
      </c>
      <c r="G157">
        <f t="shared" si="45"/>
        <v>7.9994496052821504E-4</v>
      </c>
      <c r="J157" s="11">
        <f t="shared" si="46"/>
        <v>-0.41807854682893825</v>
      </c>
    </row>
    <row r="158" spans="1:10" x14ac:dyDescent="0.25">
      <c r="A158" s="2">
        <v>42482</v>
      </c>
      <c r="B158">
        <v>6.55</v>
      </c>
      <c r="C158">
        <f t="shared" si="42"/>
        <v>5.8158319870759194E-2</v>
      </c>
      <c r="E158">
        <f t="shared" si="43"/>
        <v>6.1929443325862386E-2</v>
      </c>
      <c r="F158">
        <f t="shared" si="44"/>
        <v>3.8352559506512011E-3</v>
      </c>
      <c r="G158">
        <f t="shared" si="45"/>
        <v>4.316564475340119E-3</v>
      </c>
      <c r="J158" s="11">
        <f t="shared" si="46"/>
        <v>0.80773167274102042</v>
      </c>
    </row>
    <row r="159" spans="1:10" x14ac:dyDescent="0.25">
      <c r="A159" s="2">
        <v>42485</v>
      </c>
      <c r="B159">
        <v>6.4</v>
      </c>
      <c r="C159">
        <f t="shared" si="42"/>
        <v>-2.2900763358778546E-2</v>
      </c>
      <c r="E159">
        <f t="shared" si="43"/>
        <v>-1.9129639903675354E-2</v>
      </c>
      <c r="F159">
        <f t="shared" si="44"/>
        <v>3.6594312284428837E-4</v>
      </c>
      <c r="G159">
        <f t="shared" si="45"/>
        <v>2.3588402750106163E-4</v>
      </c>
      <c r="J159" s="11">
        <f t="shared" si="46"/>
        <v>-0.24950355127568713</v>
      </c>
    </row>
    <row r="160" spans="1:10" x14ac:dyDescent="0.25">
      <c r="A160" s="2">
        <v>42486</v>
      </c>
      <c r="B160">
        <v>6.6</v>
      </c>
      <c r="C160">
        <f t="shared" si="42"/>
        <v>3.1249999999999889E-2</v>
      </c>
      <c r="E160">
        <f t="shared" si="43"/>
        <v>3.5021123455103081E-2</v>
      </c>
      <c r="F160">
        <f t="shared" si="44"/>
        <v>1.2264790880575712E-3</v>
      </c>
      <c r="G160">
        <f t="shared" si="45"/>
        <v>1.5048384203424081E-3</v>
      </c>
      <c r="J160" s="11">
        <f t="shared" si="46"/>
        <v>0.45677256423596768</v>
      </c>
    </row>
    <row r="161" spans="1:10" x14ac:dyDescent="0.25">
      <c r="A161" s="2">
        <v>42487</v>
      </c>
      <c r="B161">
        <v>7.14</v>
      </c>
      <c r="C161">
        <f t="shared" si="42"/>
        <v>8.1818181818181832E-2</v>
      </c>
      <c r="E161">
        <f t="shared" si="43"/>
        <v>8.5589305273285024E-2</v>
      </c>
      <c r="F161">
        <f t="shared" si="44"/>
        <v>7.3255291771635754E-3</v>
      </c>
      <c r="G161">
        <f t="shared" si="45"/>
        <v>7.9852862225213497E-3</v>
      </c>
      <c r="J161" s="11">
        <f t="shared" si="46"/>
        <v>1.1163218818771716</v>
      </c>
    </row>
    <row r="162" spans="1:10" x14ac:dyDescent="0.25">
      <c r="A162" s="2">
        <v>42488</v>
      </c>
      <c r="B162">
        <v>6.78</v>
      </c>
      <c r="C162">
        <f t="shared" si="42"/>
        <v>-5.0420168067226816E-2</v>
      </c>
      <c r="E162">
        <f t="shared" si="43"/>
        <v>-4.6649044612123623E-2</v>
      </c>
      <c r="F162">
        <f t="shared" si="44"/>
        <v>2.1761333632239E-3</v>
      </c>
      <c r="G162">
        <f t="shared" si="45"/>
        <v>1.8385161227476602E-3</v>
      </c>
      <c r="J162" s="11">
        <f t="shared" si="46"/>
        <v>-0.60843290061652422</v>
      </c>
    </row>
    <row r="163" spans="1:10" x14ac:dyDescent="0.25">
      <c r="A163" s="2">
        <v>42489</v>
      </c>
      <c r="B163">
        <v>6.87</v>
      </c>
      <c r="C163">
        <f t="shared" si="42"/>
        <v>1.327433628318582E-2</v>
      </c>
      <c r="E163">
        <f t="shared" si="43"/>
        <v>1.7045459738289012E-2</v>
      </c>
      <c r="F163">
        <f t="shared" si="44"/>
        <v>2.905476976896317E-4</v>
      </c>
      <c r="G163">
        <f t="shared" si="45"/>
        <v>4.3333013584741882E-4</v>
      </c>
      <c r="J163" s="11">
        <f t="shared" si="46"/>
        <v>0.22232006243947897</v>
      </c>
    </row>
    <row r="164" spans="1:10" x14ac:dyDescent="0.25">
      <c r="A164" s="2">
        <v>42492</v>
      </c>
      <c r="B164">
        <v>6.59</v>
      </c>
      <c r="C164">
        <f t="shared" si="42"/>
        <v>-4.0756914119359569E-2</v>
      </c>
      <c r="E164">
        <f t="shared" si="43"/>
        <v>-3.6985790664256377E-2</v>
      </c>
      <c r="F164">
        <f t="shared" si="44"/>
        <v>1.3679487110601941E-3</v>
      </c>
      <c r="G164">
        <f t="shared" si="45"/>
        <v>1.1032141178147958E-3</v>
      </c>
      <c r="J164" s="11">
        <f t="shared" si="46"/>
        <v>-0.48239727271071842</v>
      </c>
    </row>
    <row r="165" spans="1:10" x14ac:dyDescent="0.25">
      <c r="A165" s="2">
        <v>42493</v>
      </c>
      <c r="B165">
        <v>5.8</v>
      </c>
      <c r="C165">
        <f t="shared" si="42"/>
        <v>-0.11987860394537178</v>
      </c>
      <c r="E165">
        <f t="shared" si="43"/>
        <v>-0.11610748049026859</v>
      </c>
      <c r="F165">
        <f t="shared" si="44"/>
        <v>1.3480947025798102E-2</v>
      </c>
      <c r="G165">
        <f t="shared" si="45"/>
        <v>1.2619457111932153E-2</v>
      </c>
      <c r="J165" s="11">
        <f t="shared" si="46"/>
        <v>-1.514363514308952</v>
      </c>
    </row>
    <row r="166" spans="1:10" x14ac:dyDescent="0.25">
      <c r="A166" s="2">
        <v>42494</v>
      </c>
      <c r="B166">
        <v>5.65</v>
      </c>
      <c r="C166">
        <f t="shared" si="42"/>
        <v>-2.5862068965517151E-2</v>
      </c>
      <c r="E166">
        <f t="shared" si="43"/>
        <v>-2.2090945510413958E-2</v>
      </c>
      <c r="F166">
        <f t="shared" si="44"/>
        <v>4.8800987354407862E-4</v>
      </c>
      <c r="G166">
        <f t="shared" si="45"/>
        <v>3.3561588013825079E-4</v>
      </c>
      <c r="J166" s="11">
        <f t="shared" si="46"/>
        <v>-0.2881271881561665</v>
      </c>
    </row>
    <row r="167" spans="1:10" x14ac:dyDescent="0.25">
      <c r="A167" s="2">
        <v>42495</v>
      </c>
      <c r="B167">
        <v>5.71</v>
      </c>
      <c r="C167">
        <f t="shared" si="42"/>
        <v>1.0619469026548603E-2</v>
      </c>
      <c r="E167">
        <f t="shared" si="43"/>
        <v>1.4390592481651795E-2</v>
      </c>
      <c r="F167">
        <f t="shared" si="44"/>
        <v>2.0708915197297317E-4</v>
      </c>
      <c r="G167">
        <f t="shared" si="45"/>
        <v>3.298479257673801E-4</v>
      </c>
      <c r="J167" s="11">
        <f t="shared" si="46"/>
        <v>0.18769323140491984</v>
      </c>
    </row>
    <row r="168" spans="1:10" x14ac:dyDescent="0.25">
      <c r="A168" s="2">
        <v>42496</v>
      </c>
      <c r="B168">
        <v>4.59</v>
      </c>
      <c r="C168">
        <f t="shared" si="42"/>
        <v>-0.19614711033274959</v>
      </c>
      <c r="E168">
        <f t="shared" si="43"/>
        <v>-0.1923759868776464</v>
      </c>
      <c r="F168">
        <f t="shared" si="44"/>
        <v>3.7008520327148381E-2</v>
      </c>
      <c r="G168">
        <f t="shared" si="45"/>
        <v>3.5571794506636174E-2</v>
      </c>
      <c r="J168" s="11">
        <f t="shared" si="46"/>
        <v>-2.5091163319240462</v>
      </c>
    </row>
    <row r="169" spans="1:10" x14ac:dyDescent="0.25">
      <c r="A169" s="2">
        <v>42499</v>
      </c>
      <c r="B169">
        <v>4.0999999999999996</v>
      </c>
      <c r="C169">
        <f t="shared" si="42"/>
        <v>-0.10675381263616562</v>
      </c>
      <c r="E169">
        <f t="shared" si="43"/>
        <v>-0.10298268918106243</v>
      </c>
      <c r="F169">
        <f t="shared" si="44"/>
        <v>1.0605434270963313E-2</v>
      </c>
      <c r="G169">
        <f t="shared" si="45"/>
        <v>9.8429347737963302E-3</v>
      </c>
      <c r="J169" s="11">
        <f t="shared" si="46"/>
        <v>-1.3431798402885096</v>
      </c>
    </row>
    <row r="170" spans="1:10" x14ac:dyDescent="0.25">
      <c r="A170" s="2">
        <v>42500</v>
      </c>
      <c r="B170">
        <v>4.3</v>
      </c>
      <c r="C170">
        <f t="shared" si="42"/>
        <v>4.8780487804878099E-2</v>
      </c>
      <c r="E170">
        <f t="shared" si="43"/>
        <v>5.2551611259981292E-2</v>
      </c>
      <c r="F170">
        <f t="shared" si="44"/>
        <v>2.7616718460201925E-3</v>
      </c>
      <c r="G170">
        <f t="shared" si="45"/>
        <v>3.172250445785783E-3</v>
      </c>
      <c r="J170" s="11">
        <f t="shared" si="46"/>
        <v>0.6854187376577624</v>
      </c>
    </row>
    <row r="171" spans="1:10" x14ac:dyDescent="0.25">
      <c r="A171" s="2">
        <v>42501</v>
      </c>
      <c r="B171">
        <v>4.3600000000000003</v>
      </c>
      <c r="C171">
        <f t="shared" si="42"/>
        <v>1.3953488372093139E-2</v>
      </c>
      <c r="E171">
        <f t="shared" si="43"/>
        <v>1.7724611827196333E-2</v>
      </c>
      <c r="F171">
        <f t="shared" si="44"/>
        <v>3.1416186442478813E-4</v>
      </c>
      <c r="G171">
        <f t="shared" si="45"/>
        <v>4.6206663532669671E-4</v>
      </c>
      <c r="J171" s="11">
        <f t="shared" si="46"/>
        <v>0.23117808898320505</v>
      </c>
    </row>
    <row r="172" spans="1:10" x14ac:dyDescent="0.25">
      <c r="A172" s="2">
        <v>42502</v>
      </c>
      <c r="B172">
        <v>4.17</v>
      </c>
      <c r="C172">
        <f t="shared" si="42"/>
        <v>-4.3577981651376232E-2</v>
      </c>
      <c r="E172">
        <f t="shared" si="43"/>
        <v>-3.980685819627304E-2</v>
      </c>
      <c r="F172">
        <f t="shared" si="44"/>
        <v>1.5845859594581901E-3</v>
      </c>
      <c r="G172">
        <f t="shared" si="45"/>
        <v>1.2985741783359554E-3</v>
      </c>
      <c r="J172" s="11">
        <f t="shared" si="46"/>
        <v>-0.51919181621341459</v>
      </c>
    </row>
    <row r="173" spans="1:10" x14ac:dyDescent="0.25">
      <c r="A173" s="2">
        <v>42503</v>
      </c>
      <c r="B173">
        <v>4.0599999999999996</v>
      </c>
      <c r="C173">
        <f t="shared" si="42"/>
        <v>-2.6378896882494084E-2</v>
      </c>
      <c r="E173">
        <f t="shared" si="43"/>
        <v>-2.2607773427390891E-2</v>
      </c>
      <c r="F173">
        <f t="shared" si="44"/>
        <v>5.111114193442417E-4</v>
      </c>
      <c r="G173">
        <f t="shared" si="45"/>
        <v>3.5481938217848616E-4</v>
      </c>
      <c r="J173" s="11">
        <f t="shared" si="46"/>
        <v>-0.29486805736925531</v>
      </c>
    </row>
    <row r="174" spans="1:10" x14ac:dyDescent="0.25">
      <c r="A174" s="2">
        <v>42506</v>
      </c>
      <c r="B174">
        <v>3.9</v>
      </c>
      <c r="C174">
        <f t="shared" si="42"/>
        <v>-3.9408866995073823E-2</v>
      </c>
      <c r="E174">
        <f t="shared" si="43"/>
        <v>-3.563774353997063E-2</v>
      </c>
      <c r="F174">
        <f t="shared" si="44"/>
        <v>1.2700487646207185E-3</v>
      </c>
      <c r="G174">
        <f t="shared" si="45"/>
        <v>1.0154814756332768E-3</v>
      </c>
      <c r="J174" s="11">
        <f t="shared" si="46"/>
        <v>-0.46481500004432863</v>
      </c>
    </row>
    <row r="175" spans="1:10" x14ac:dyDescent="0.25">
      <c r="A175" s="2">
        <v>42507</v>
      </c>
      <c r="B175">
        <v>3.93</v>
      </c>
      <c r="C175">
        <f t="shared" si="42"/>
        <v>7.6923076923077561E-3</v>
      </c>
      <c r="E175">
        <f t="shared" si="43"/>
        <v>1.1463431147410949E-2</v>
      </c>
      <c r="F175">
        <f t="shared" si="44"/>
        <v>1.3141025367143151E-4</v>
      </c>
      <c r="G175">
        <f t="shared" si="45"/>
        <v>2.3209165393698488E-4</v>
      </c>
      <c r="J175" s="11">
        <f t="shared" si="46"/>
        <v>0.14951493052066478</v>
      </c>
    </row>
    <row r="176" spans="1:10" x14ac:dyDescent="0.25">
      <c r="A176" s="2">
        <v>42508</v>
      </c>
      <c r="B176">
        <v>3.85</v>
      </c>
      <c r="C176">
        <f t="shared" si="42"/>
        <v>-2.0356234096692131E-2</v>
      </c>
      <c r="E176">
        <f t="shared" si="43"/>
        <v>-1.6585110641588938E-2</v>
      </c>
      <c r="F176">
        <f t="shared" si="44"/>
        <v>2.7506589499374666E-4</v>
      </c>
      <c r="G176">
        <f t="shared" si="45"/>
        <v>1.6419826761542087E-4</v>
      </c>
      <c r="J176" s="11">
        <f t="shared" si="46"/>
        <v>-0.21631583365986898</v>
      </c>
    </row>
    <row r="177" spans="1:10" x14ac:dyDescent="0.25">
      <c r="A177" s="2">
        <v>42509</v>
      </c>
      <c r="B177">
        <v>3.86</v>
      </c>
      <c r="C177">
        <f t="shared" si="42"/>
        <v>2.5974025974025419E-3</v>
      </c>
      <c r="E177">
        <f t="shared" si="43"/>
        <v>6.3685260525057352E-3</v>
      </c>
      <c r="F177">
        <f t="shared" si="44"/>
        <v>4.0558124081444284E-5</v>
      </c>
      <c r="G177">
        <f t="shared" si="45"/>
        <v>1.0281249213715396E-4</v>
      </c>
      <c r="J177" s="11">
        <f t="shared" si="46"/>
        <v>8.3063239794002985E-2</v>
      </c>
    </row>
    <row r="178" spans="1:10" x14ac:dyDescent="0.25">
      <c r="A178" s="2">
        <v>42510</v>
      </c>
      <c r="B178">
        <v>3.7199999999999998</v>
      </c>
      <c r="C178">
        <f t="shared" si="42"/>
        <v>-3.6269430051813503E-2</v>
      </c>
      <c r="E178">
        <f t="shared" si="43"/>
        <v>-3.2498306596710311E-2</v>
      </c>
      <c r="F178">
        <f t="shared" si="44"/>
        <v>1.0561399316537849E-3</v>
      </c>
      <c r="G178">
        <f t="shared" si="45"/>
        <v>8.2525105125143619E-4</v>
      </c>
      <c r="J178" s="11">
        <f t="shared" si="46"/>
        <v>-0.42386803657330985</v>
      </c>
    </row>
    <row r="179" spans="1:10" x14ac:dyDescent="0.25">
      <c r="A179" s="2">
        <v>42513</v>
      </c>
      <c r="B179">
        <v>3.67</v>
      </c>
      <c r="C179">
        <f t="shared" si="42"/>
        <v>-1.3440860215053717E-2</v>
      </c>
      <c r="E179">
        <f t="shared" si="43"/>
        <v>-9.6697367599505243E-3</v>
      </c>
      <c r="F179">
        <f t="shared" si="44"/>
        <v>9.3503809006738461E-5</v>
      </c>
      <c r="G179">
        <f t="shared" si="45"/>
        <v>3.4793638920121952E-5</v>
      </c>
      <c r="J179" s="11">
        <f t="shared" si="46"/>
        <v>-0.12612018175235887</v>
      </c>
    </row>
    <row r="180" spans="1:10" x14ac:dyDescent="0.25">
      <c r="A180" s="2">
        <v>42514</v>
      </c>
      <c r="B180">
        <v>4.05</v>
      </c>
      <c r="C180">
        <f t="shared" si="42"/>
        <v>0.10354223433242504</v>
      </c>
      <c r="E180">
        <f t="shared" si="43"/>
        <v>0.10731335778752824</v>
      </c>
      <c r="F180">
        <f t="shared" si="44"/>
        <v>1.1516156759634046E-2</v>
      </c>
      <c r="G180">
        <f t="shared" si="45"/>
        <v>1.2339761972944533E-2</v>
      </c>
      <c r="J180" s="11">
        <f t="shared" si="46"/>
        <v>1.3996637679605486</v>
      </c>
    </row>
    <row r="181" spans="1:10" x14ac:dyDescent="0.25">
      <c r="A181" s="2">
        <v>42515</v>
      </c>
      <c r="B181">
        <v>4.3499999999999996</v>
      </c>
      <c r="C181">
        <f t="shared" si="42"/>
        <v>7.4074074074074028E-2</v>
      </c>
      <c r="E181">
        <f t="shared" si="43"/>
        <v>7.7845197529177221E-2</v>
      </c>
      <c r="F181">
        <f t="shared" si="44"/>
        <v>6.0598747783566194E-3</v>
      </c>
      <c r="G181">
        <f t="shared" si="45"/>
        <v>6.6612238510090913E-3</v>
      </c>
      <c r="J181" s="11">
        <f t="shared" si="46"/>
        <v>1.0153172423049852</v>
      </c>
    </row>
    <row r="182" spans="1:10" x14ac:dyDescent="0.25">
      <c r="A182" s="2">
        <v>42516</v>
      </c>
      <c r="B182">
        <v>4.2300000000000004</v>
      </c>
      <c r="C182">
        <f t="shared" si="42"/>
        <v>-2.7586206896551547E-2</v>
      </c>
      <c r="E182">
        <f t="shared" si="43"/>
        <v>-2.3815083441448354E-2</v>
      </c>
      <c r="F182">
        <f t="shared" si="44"/>
        <v>5.6715819932314762E-4</v>
      </c>
      <c r="G182">
        <f t="shared" si="45"/>
        <v>4.0176033193420595E-4</v>
      </c>
      <c r="J182" s="11">
        <f t="shared" si="46"/>
        <v>-0.31061472785102234</v>
      </c>
    </row>
    <row r="183" spans="1:10" x14ac:dyDescent="0.25">
      <c r="A183" s="2">
        <v>42517</v>
      </c>
      <c r="B183">
        <v>4.16</v>
      </c>
      <c r="C183">
        <f t="shared" si="42"/>
        <v>-1.6548463356974061E-2</v>
      </c>
      <c r="E183">
        <f t="shared" si="43"/>
        <v>-1.2777339901870868E-2</v>
      </c>
      <c r="F183">
        <f t="shared" si="44"/>
        <v>1.6326041496794144E-4</v>
      </c>
      <c r="G183">
        <f t="shared" si="45"/>
        <v>8.1111934686028584E-5</v>
      </c>
      <c r="J183" s="11">
        <f t="shared" si="46"/>
        <v>-0.16665194417804052</v>
      </c>
    </row>
    <row r="184" spans="1:10" x14ac:dyDescent="0.25">
      <c r="A184" s="2">
        <v>42521</v>
      </c>
      <c r="B184">
        <v>4.29</v>
      </c>
      <c r="C184">
        <f t="shared" si="42"/>
        <v>3.1249999999999972E-2</v>
      </c>
      <c r="E184">
        <f t="shared" si="43"/>
        <v>3.5021123455103165E-2</v>
      </c>
      <c r="F184">
        <f t="shared" si="44"/>
        <v>1.226479088057577E-3</v>
      </c>
      <c r="G184">
        <f t="shared" si="45"/>
        <v>1.5048384203424146E-3</v>
      </c>
      <c r="J184" s="11">
        <f t="shared" si="46"/>
        <v>0.45677256423596874</v>
      </c>
    </row>
    <row r="185" spans="1:10" x14ac:dyDescent="0.25">
      <c r="A185" s="2">
        <v>42522</v>
      </c>
      <c r="B185">
        <v>4.37</v>
      </c>
      <c r="C185">
        <f t="shared" si="42"/>
        <v>1.8648018648018665E-2</v>
      </c>
      <c r="E185">
        <f t="shared" si="43"/>
        <v>2.2419142103121858E-2</v>
      </c>
      <c r="F185">
        <f t="shared" si="44"/>
        <v>5.0261793263997113E-4</v>
      </c>
      <c r="G185">
        <f t="shared" si="45"/>
        <v>6.8593001001034928E-4</v>
      </c>
      <c r="J185" s="11">
        <f t="shared" si="46"/>
        <v>0.29240778182178323</v>
      </c>
    </row>
    <row r="186" spans="1:10" x14ac:dyDescent="0.25">
      <c r="A186" s="2">
        <v>42523</v>
      </c>
      <c r="B186">
        <v>4.25</v>
      </c>
      <c r="C186">
        <f t="shared" si="42"/>
        <v>-2.7459954233409634E-2</v>
      </c>
      <c r="E186">
        <f t="shared" si="43"/>
        <v>-2.3688830778306441E-2</v>
      </c>
      <c r="F186">
        <f t="shared" si="44"/>
        <v>5.6116070364323851E-4</v>
      </c>
      <c r="G186">
        <f t="shared" si="45"/>
        <v>3.9671506501278434E-4</v>
      </c>
      <c r="J186" s="11">
        <f t="shared" si="46"/>
        <v>-0.30896804302211095</v>
      </c>
    </row>
    <row r="187" spans="1:10" x14ac:dyDescent="0.25">
      <c r="A187" s="2">
        <v>42524</v>
      </c>
      <c r="B187">
        <v>4.09</v>
      </c>
      <c r="C187">
        <f t="shared" si="42"/>
        <v>-3.7647058823529443E-2</v>
      </c>
      <c r="E187">
        <f t="shared" si="43"/>
        <v>-3.3875935368426251E-2</v>
      </c>
      <c r="F187">
        <f t="shared" si="44"/>
        <v>1.1475789970857926E-3</v>
      </c>
      <c r="G187">
        <f t="shared" si="45"/>
        <v>9.062997003365579E-4</v>
      </c>
      <c r="J187" s="11">
        <f t="shared" si="46"/>
        <v>-0.4418361359527786</v>
      </c>
    </row>
    <row r="188" spans="1:10" x14ac:dyDescent="0.25">
      <c r="A188" s="2">
        <v>42527</v>
      </c>
      <c r="B188">
        <v>4.57</v>
      </c>
      <c r="C188">
        <f t="shared" si="42"/>
        <v>0.1173594132029341</v>
      </c>
      <c r="E188">
        <f t="shared" si="43"/>
        <v>0.12113053665803729</v>
      </c>
      <c r="F188">
        <f t="shared" si="44"/>
        <v>1.4672606911064116E-2</v>
      </c>
      <c r="G188">
        <f t="shared" si="45"/>
        <v>1.5600424699018468E-2</v>
      </c>
      <c r="J188" s="11">
        <f t="shared" si="46"/>
        <v>1.5798780957870251</v>
      </c>
    </row>
    <row r="189" spans="1:10" x14ac:dyDescent="0.25">
      <c r="A189" s="2">
        <v>42528</v>
      </c>
      <c r="B189">
        <v>4.67</v>
      </c>
      <c r="C189">
        <f t="shared" si="42"/>
        <v>2.1881838074398169E-2</v>
      </c>
      <c r="E189">
        <f t="shared" si="43"/>
        <v>2.5652961529501361E-2</v>
      </c>
      <c r="F189">
        <f t="shared" si="44"/>
        <v>6.5807443523407678E-4</v>
      </c>
      <c r="G189">
        <f t="shared" si="45"/>
        <v>8.6577677718123111E-4</v>
      </c>
      <c r="J189" s="11">
        <f t="shared" si="46"/>
        <v>0.33458575459747425</v>
      </c>
    </row>
    <row r="190" spans="1:10" x14ac:dyDescent="0.25">
      <c r="A190" s="2">
        <v>42529</v>
      </c>
      <c r="B190">
        <v>4.97</v>
      </c>
      <c r="C190">
        <f t="shared" si="42"/>
        <v>6.4239828693790108E-2</v>
      </c>
      <c r="E190">
        <f t="shared" si="43"/>
        <v>6.80109521488933E-2</v>
      </c>
      <c r="F190">
        <f t="shared" si="44"/>
        <v>4.6254896121990545E-3</v>
      </c>
      <c r="G190">
        <f t="shared" si="45"/>
        <v>5.1526663780178681E-3</v>
      </c>
      <c r="J190" s="11">
        <f t="shared" si="46"/>
        <v>0.88705141195728809</v>
      </c>
    </row>
    <row r="191" spans="1:10" x14ac:dyDescent="0.25">
      <c r="A191" s="2">
        <v>42530</v>
      </c>
      <c r="B191">
        <v>4.88</v>
      </c>
      <c r="C191">
        <f t="shared" si="42"/>
        <v>-1.8108651911468786E-2</v>
      </c>
      <c r="E191">
        <f t="shared" si="43"/>
        <v>-1.4337528456365593E-2</v>
      </c>
      <c r="F191">
        <f t="shared" si="44"/>
        <v>2.0556472223709314E-4</v>
      </c>
      <c r="G191">
        <f t="shared" si="45"/>
        <v>1.1164891465070308E-4</v>
      </c>
      <c r="J191" s="11">
        <f t="shared" si="46"/>
        <v>-0.18700112936742427</v>
      </c>
    </row>
    <row r="192" spans="1:10" x14ac:dyDescent="0.25">
      <c r="A192" s="2">
        <v>42531</v>
      </c>
      <c r="B192">
        <v>4.42</v>
      </c>
      <c r="C192">
        <f t="shared" si="42"/>
        <v>-9.4262295081967207E-2</v>
      </c>
      <c r="E192">
        <f t="shared" si="43"/>
        <v>-9.0491171626864014E-2</v>
      </c>
      <c r="F192">
        <f t="shared" si="44"/>
        <v>8.1886521424025596E-3</v>
      </c>
      <c r="G192">
        <f t="shared" si="45"/>
        <v>7.5203667549125176E-3</v>
      </c>
      <c r="J192" s="11">
        <f t="shared" si="46"/>
        <v>-1.1802558121160667</v>
      </c>
    </row>
    <row r="193" spans="1:10" x14ac:dyDescent="0.25">
      <c r="A193" s="2">
        <v>42534</v>
      </c>
      <c r="B193">
        <v>4.33</v>
      </c>
      <c r="C193">
        <f t="shared" si="42"/>
        <v>-2.0361990950226214E-2</v>
      </c>
      <c r="E193">
        <f t="shared" si="43"/>
        <v>-1.6590867495123021E-2</v>
      </c>
      <c r="F193">
        <f t="shared" si="44"/>
        <v>2.7525688424072961E-4</v>
      </c>
      <c r="G193">
        <f t="shared" si="45"/>
        <v>1.6434583725162392E-4</v>
      </c>
      <c r="J193" s="11">
        <f t="shared" si="46"/>
        <v>-0.21639091899384078</v>
      </c>
    </row>
    <row r="194" spans="1:10" x14ac:dyDescent="0.25">
      <c r="A194" s="2">
        <v>42535</v>
      </c>
      <c r="B194">
        <v>4.28</v>
      </c>
      <c r="C194">
        <f t="shared" si="42"/>
        <v>-1.1547344110854462E-2</v>
      </c>
      <c r="E194">
        <f t="shared" si="43"/>
        <v>-7.7762206557512687E-3</v>
      </c>
      <c r="F194">
        <f t="shared" si="44"/>
        <v>6.0469607686932689E-5</v>
      </c>
      <c r="G194">
        <f t="shared" si="45"/>
        <v>1.604080358663905E-5</v>
      </c>
      <c r="J194" s="11">
        <f t="shared" si="46"/>
        <v>-0.1014234809898605</v>
      </c>
    </row>
    <row r="195" spans="1:10" x14ac:dyDescent="0.25">
      <c r="A195" s="2">
        <v>42536</v>
      </c>
      <c r="B195">
        <v>4.28</v>
      </c>
      <c r="C195">
        <f t="shared" si="42"/>
        <v>0</v>
      </c>
      <c r="E195">
        <f t="shared" si="43"/>
        <v>3.7711234551031933E-3</v>
      </c>
      <c r="F195">
        <f t="shared" si="44"/>
        <v>1.4221372113629447E-5</v>
      </c>
      <c r="G195">
        <f t="shared" si="45"/>
        <v>5.6885488454517788E-5</v>
      </c>
      <c r="J195" s="11">
        <f t="shared" si="46"/>
        <v>4.9185907266686729E-2</v>
      </c>
    </row>
    <row r="196" spans="1:10" x14ac:dyDescent="0.25">
      <c r="A196" s="2">
        <v>42537</v>
      </c>
      <c r="B196">
        <v>4.24</v>
      </c>
      <c r="C196">
        <f t="shared" ref="C196:C259" si="47">(B196-B195)/B195</f>
        <v>-9.3457943925233725E-3</v>
      </c>
      <c r="E196">
        <f t="shared" ref="E196:E240" si="48">C196-$D$3</f>
        <v>-5.5746709374201791E-3</v>
      </c>
      <c r="F196">
        <f t="shared" ref="F196:F259" si="49">E196^2</f>
        <v>3.1076956060517177E-5</v>
      </c>
      <c r="G196">
        <f t="shared" ref="G196:G240" si="50">(E196-$D$3)^2</f>
        <v>3.2527835209719381E-6</v>
      </c>
      <c r="J196" s="11">
        <f t="shared" ref="J196:J240" si="51">E196/$I$3</f>
        <v>-7.2709167714781003E-2</v>
      </c>
    </row>
    <row r="197" spans="1:10" x14ac:dyDescent="0.25">
      <c r="A197" s="2">
        <v>42538</v>
      </c>
      <c r="B197">
        <v>4.51</v>
      </c>
      <c r="C197">
        <f t="shared" si="47"/>
        <v>6.3679245283018771E-2</v>
      </c>
      <c r="E197">
        <f t="shared" si="48"/>
        <v>6.7450368738121963E-2</v>
      </c>
      <c r="F197">
        <f t="shared" si="49"/>
        <v>4.5495522429086204E-3</v>
      </c>
      <c r="G197">
        <f t="shared" si="50"/>
        <v>5.0725009502296317E-3</v>
      </c>
      <c r="J197" s="11">
        <f t="shared" si="51"/>
        <v>0.87973984977012887</v>
      </c>
    </row>
    <row r="198" spans="1:10" x14ac:dyDescent="0.25">
      <c r="A198" s="2">
        <v>42541</v>
      </c>
      <c r="B198">
        <v>4.66</v>
      </c>
      <c r="C198">
        <f t="shared" si="47"/>
        <v>3.3259423503326023E-2</v>
      </c>
      <c r="E198">
        <f t="shared" si="48"/>
        <v>3.7030546958429215E-2</v>
      </c>
      <c r="F198">
        <f t="shared" si="49"/>
        <v>1.3712614080404312E-3</v>
      </c>
      <c r="G198">
        <f t="shared" si="50"/>
        <v>1.6647763085345258E-3</v>
      </c>
      <c r="J198" s="11">
        <f t="shared" si="51"/>
        <v>0.48298101889696615</v>
      </c>
    </row>
    <row r="199" spans="1:10" x14ac:dyDescent="0.25">
      <c r="A199" s="2">
        <v>42542</v>
      </c>
      <c r="B199">
        <v>4.62</v>
      </c>
      <c r="C199">
        <f t="shared" si="47"/>
        <v>-8.5836909871244704E-3</v>
      </c>
      <c r="E199">
        <f t="shared" si="48"/>
        <v>-4.8125675320212771E-3</v>
      </c>
      <c r="F199">
        <f t="shared" si="49"/>
        <v>2.3160806250265364E-5</v>
      </c>
      <c r="G199">
        <f t="shared" si="50"/>
        <v>1.0846057653477596E-6</v>
      </c>
      <c r="J199" s="11">
        <f t="shared" si="51"/>
        <v>-6.2769225978094798E-2</v>
      </c>
    </row>
    <row r="200" spans="1:10" x14ac:dyDescent="0.25">
      <c r="A200" s="2">
        <v>42543</v>
      </c>
      <c r="B200">
        <v>4.51</v>
      </c>
      <c r="C200">
        <f t="shared" si="47"/>
        <v>-2.3809523809523878E-2</v>
      </c>
      <c r="E200">
        <f t="shared" si="48"/>
        <v>-2.0038400354420685E-2</v>
      </c>
      <c r="F200">
        <f t="shared" si="49"/>
        <v>4.0153748876404702E-4</v>
      </c>
      <c r="G200">
        <f t="shared" si="50"/>
        <v>2.6462429771906856E-4</v>
      </c>
      <c r="J200" s="11">
        <f t="shared" si="51"/>
        <v>-0.26135630756705314</v>
      </c>
    </row>
    <row r="201" spans="1:10" x14ac:dyDescent="0.25">
      <c r="A201" s="2">
        <v>42544</v>
      </c>
      <c r="B201">
        <v>4.6399999999999997</v>
      </c>
      <c r="C201">
        <f t="shared" si="47"/>
        <v>2.8824833702882462E-2</v>
      </c>
      <c r="E201">
        <f t="shared" si="48"/>
        <v>3.2595957157985654E-2</v>
      </c>
      <c r="F201">
        <f t="shared" si="49"/>
        <v>1.0624964230452362E-3</v>
      </c>
      <c r="G201">
        <f t="shared" si="50"/>
        <v>1.3225645523189027E-3</v>
      </c>
      <c r="J201" s="11">
        <f t="shared" si="51"/>
        <v>0.42514167067959435</v>
      </c>
    </row>
    <row r="202" spans="1:10" x14ac:dyDescent="0.25">
      <c r="A202" s="2">
        <v>42545</v>
      </c>
      <c r="B202">
        <v>4.37</v>
      </c>
      <c r="C202">
        <f t="shared" si="47"/>
        <v>-5.8189655172413708E-2</v>
      </c>
      <c r="E202">
        <f t="shared" si="48"/>
        <v>-5.4418531717310516E-2</v>
      </c>
      <c r="F202">
        <f t="shared" si="49"/>
        <v>2.9613765942679304E-3</v>
      </c>
      <c r="G202">
        <f t="shared" si="50"/>
        <v>2.5651599636787067E-3</v>
      </c>
      <c r="J202" s="11">
        <f t="shared" si="51"/>
        <v>-0.70976855743473455</v>
      </c>
    </row>
    <row r="203" spans="1:10" x14ac:dyDescent="0.25">
      <c r="A203" s="2">
        <v>42548</v>
      </c>
      <c r="B203">
        <v>4.0599999999999996</v>
      </c>
      <c r="C203">
        <f t="shared" si="47"/>
        <v>-7.0938215102974947E-2</v>
      </c>
      <c r="E203">
        <f t="shared" si="48"/>
        <v>-6.7167091647871754E-2</v>
      </c>
      <c r="F203">
        <f t="shared" si="49"/>
        <v>4.5114182004336034E-3</v>
      </c>
      <c r="G203">
        <f t="shared" si="50"/>
        <v>4.0190487830985234E-3</v>
      </c>
      <c r="J203" s="11">
        <f t="shared" si="51"/>
        <v>-0.87604513097937464</v>
      </c>
    </row>
    <row r="204" spans="1:10" x14ac:dyDescent="0.25">
      <c r="A204" s="2">
        <v>42549</v>
      </c>
      <c r="B204">
        <v>4.28</v>
      </c>
      <c r="C204">
        <f t="shared" si="47"/>
        <v>5.4187192118226764E-2</v>
      </c>
      <c r="E204">
        <f t="shared" si="48"/>
        <v>5.7958315573329956E-2</v>
      </c>
      <c r="F204">
        <f t="shared" si="49"/>
        <v>3.3591663440977015E-3</v>
      </c>
      <c r="G204">
        <f t="shared" si="50"/>
        <v>3.8105236427650457E-3</v>
      </c>
      <c r="J204" s="11">
        <f t="shared" si="51"/>
        <v>0.75593715481933621</v>
      </c>
    </row>
    <row r="205" spans="1:10" x14ac:dyDescent="0.25">
      <c r="A205" s="2">
        <v>42550</v>
      </c>
      <c r="B205">
        <v>4.42</v>
      </c>
      <c r="C205">
        <f t="shared" si="47"/>
        <v>3.2710280373831696E-2</v>
      </c>
      <c r="E205">
        <f t="shared" si="48"/>
        <v>3.6481403828934889E-2</v>
      </c>
      <c r="F205">
        <f t="shared" si="49"/>
        <v>1.3308928253298251E-3</v>
      </c>
      <c r="G205">
        <f t="shared" si="50"/>
        <v>1.62026595275223E-3</v>
      </c>
      <c r="J205" s="11">
        <f t="shared" si="51"/>
        <v>0.47581866970182241</v>
      </c>
    </row>
    <row r="206" spans="1:10" x14ac:dyDescent="0.25">
      <c r="A206" s="2">
        <v>42551</v>
      </c>
      <c r="B206">
        <v>4.28</v>
      </c>
      <c r="C206">
        <f t="shared" si="47"/>
        <v>-3.1674208144796309E-2</v>
      </c>
      <c r="E206">
        <f t="shared" si="48"/>
        <v>-2.7903084689693117E-2</v>
      </c>
      <c r="F206">
        <f t="shared" si="49"/>
        <v>7.7858213520018643E-4</v>
      </c>
      <c r="G206">
        <f t="shared" si="50"/>
        <v>5.8235155302775081E-4</v>
      </c>
      <c r="J206" s="11">
        <f t="shared" si="51"/>
        <v>-0.36393360024968907</v>
      </c>
    </row>
    <row r="207" spans="1:10" x14ac:dyDescent="0.25">
      <c r="A207" s="2">
        <v>42552</v>
      </c>
      <c r="B207">
        <v>4.59</v>
      </c>
      <c r="C207">
        <f t="shared" si="47"/>
        <v>7.2429906542055986E-2</v>
      </c>
      <c r="E207">
        <f t="shared" si="48"/>
        <v>7.6201029997159178E-2</v>
      </c>
      <c r="F207">
        <f t="shared" si="49"/>
        <v>5.8065969726279528E-3</v>
      </c>
      <c r="G207">
        <f t="shared" si="50"/>
        <v>6.3955453277922004E-3</v>
      </c>
      <c r="J207" s="11">
        <f t="shared" si="51"/>
        <v>0.99387273837305978</v>
      </c>
    </row>
    <row r="208" spans="1:10" x14ac:dyDescent="0.25">
      <c r="A208" s="2">
        <v>42556</v>
      </c>
      <c r="B208">
        <v>4.3</v>
      </c>
      <c r="C208">
        <f t="shared" si="47"/>
        <v>-6.3180827886710256E-2</v>
      </c>
      <c r="E208">
        <f t="shared" si="48"/>
        <v>-5.9409704431607063E-2</v>
      </c>
      <c r="F208">
        <f t="shared" si="49"/>
        <v>3.5295129806509119E-3</v>
      </c>
      <c r="G208">
        <f t="shared" si="50"/>
        <v>3.0956516930789784E-3</v>
      </c>
      <c r="J208" s="11">
        <f t="shared" si="51"/>
        <v>-0.77486729026598034</v>
      </c>
    </row>
    <row r="209" spans="1:10" x14ac:dyDescent="0.25">
      <c r="A209" s="2">
        <v>42557</v>
      </c>
      <c r="B209">
        <v>4.3499999999999996</v>
      </c>
      <c r="C209">
        <f t="shared" si="47"/>
        <v>1.1627906976744146E-2</v>
      </c>
      <c r="E209">
        <f t="shared" si="48"/>
        <v>1.539903043184734E-2</v>
      </c>
      <c r="F209">
        <f t="shared" si="49"/>
        <v>2.3713013824096048E-4</v>
      </c>
      <c r="G209">
        <f t="shared" si="50"/>
        <v>3.674948000493646E-4</v>
      </c>
      <c r="J209" s="11">
        <f t="shared" si="51"/>
        <v>0.20084605869711689</v>
      </c>
    </row>
    <row r="210" spans="1:10" x14ac:dyDescent="0.25">
      <c r="A210" s="2">
        <v>42558</v>
      </c>
      <c r="B210">
        <v>4.2300000000000004</v>
      </c>
      <c r="C210">
        <f t="shared" si="47"/>
        <v>-2.7586206896551547E-2</v>
      </c>
      <c r="E210">
        <f t="shared" si="48"/>
        <v>-2.3815083441448354E-2</v>
      </c>
      <c r="F210">
        <f t="shared" si="49"/>
        <v>5.6715819932314762E-4</v>
      </c>
      <c r="G210">
        <f t="shared" si="50"/>
        <v>4.0176033193420595E-4</v>
      </c>
      <c r="J210" s="11">
        <f t="shared" si="51"/>
        <v>-0.31061472785102234</v>
      </c>
    </row>
    <row r="211" spans="1:10" x14ac:dyDescent="0.25">
      <c r="A211" s="2">
        <v>42559</v>
      </c>
      <c r="B211">
        <v>4.24</v>
      </c>
      <c r="C211">
        <f t="shared" si="47"/>
        <v>2.3640661938533771E-3</v>
      </c>
      <c r="E211">
        <f t="shared" si="48"/>
        <v>6.13518964895657E-3</v>
      </c>
      <c r="F211">
        <f t="shared" si="49"/>
        <v>3.7640552028663841E-5</v>
      </c>
      <c r="G211">
        <f t="shared" si="50"/>
        <v>9.8135039315666196E-5</v>
      </c>
      <c r="J211" s="11">
        <f t="shared" si="51"/>
        <v>8.0019886044504121E-2</v>
      </c>
    </row>
    <row r="212" spans="1:10" x14ac:dyDescent="0.25">
      <c r="A212" s="2">
        <v>42562</v>
      </c>
      <c r="B212">
        <v>4.18</v>
      </c>
      <c r="C212">
        <f t="shared" si="47"/>
        <v>-1.4150943396226532E-2</v>
      </c>
      <c r="E212">
        <f t="shared" si="48"/>
        <v>-1.0379819941123337E-2</v>
      </c>
      <c r="F212">
        <f t="shared" si="49"/>
        <v>1.0774066201014169E-4</v>
      </c>
      <c r="G212">
        <f t="shared" si="50"/>
        <v>4.3674869244335001E-5</v>
      </c>
      <c r="J212" s="11">
        <f t="shared" si="51"/>
        <v>-0.13538163551185775</v>
      </c>
    </row>
    <row r="213" spans="1:10" x14ac:dyDescent="0.25">
      <c r="A213" s="2">
        <v>42563</v>
      </c>
      <c r="B213">
        <v>4.58</v>
      </c>
      <c r="C213">
        <f t="shared" si="47"/>
        <v>9.5693779904306317E-2</v>
      </c>
      <c r="E213">
        <f t="shared" si="48"/>
        <v>9.9464903359409509E-2</v>
      </c>
      <c r="F213">
        <f t="shared" si="49"/>
        <v>9.8932670002966731E-3</v>
      </c>
      <c r="G213">
        <f t="shared" si="50"/>
        <v>1.0657677232446785E-2</v>
      </c>
      <c r="J213" s="11">
        <f t="shared" si="51"/>
        <v>1.2972981582731029</v>
      </c>
    </row>
    <row r="214" spans="1:10" x14ac:dyDescent="0.25">
      <c r="A214" s="2">
        <v>42564</v>
      </c>
      <c r="B214">
        <v>4.3499999999999996</v>
      </c>
      <c r="C214">
        <f t="shared" si="47"/>
        <v>-5.0218340611353801E-2</v>
      </c>
      <c r="E214">
        <f t="shared" si="48"/>
        <v>-4.6447217156250609E-2</v>
      </c>
      <c r="F214">
        <f t="shared" si="49"/>
        <v>2.157343981559901E-3</v>
      </c>
      <c r="G214">
        <f t="shared" si="50"/>
        <v>1.8212489735891142E-3</v>
      </c>
      <c r="J214" s="11">
        <f t="shared" si="51"/>
        <v>-0.60580051091975951</v>
      </c>
    </row>
    <row r="215" spans="1:10" x14ac:dyDescent="0.25">
      <c r="A215" s="2">
        <v>42565</v>
      </c>
      <c r="B215">
        <v>4.5</v>
      </c>
      <c r="C215">
        <f t="shared" si="47"/>
        <v>3.4482758620689738E-2</v>
      </c>
      <c r="E215">
        <f t="shared" si="48"/>
        <v>3.825388207579293E-2</v>
      </c>
      <c r="F215">
        <f t="shared" si="49"/>
        <v>1.4633594938686717E-3</v>
      </c>
      <c r="G215">
        <f t="shared" si="50"/>
        <v>1.7661010898718497E-3</v>
      </c>
      <c r="J215" s="11">
        <f t="shared" si="51"/>
        <v>0.49893670116382699</v>
      </c>
    </row>
    <row r="216" spans="1:10" x14ac:dyDescent="0.25">
      <c r="A216" s="2">
        <v>42566</v>
      </c>
      <c r="B216">
        <v>4.42</v>
      </c>
      <c r="C216">
        <f t="shared" si="47"/>
        <v>-1.7777777777777795E-2</v>
      </c>
      <c r="E216">
        <f t="shared" si="48"/>
        <v>-1.4006654322674603E-2</v>
      </c>
      <c r="F216">
        <f t="shared" si="49"/>
        <v>1.9618636531489912E-4</v>
      </c>
      <c r="G216">
        <f t="shared" si="50"/>
        <v>1.0476609214100715E-4</v>
      </c>
      <c r="J216" s="11">
        <f t="shared" si="51"/>
        <v>-0.18268561314250528</v>
      </c>
    </row>
    <row r="217" spans="1:10" x14ac:dyDescent="0.25">
      <c r="A217" s="2">
        <v>42569</v>
      </c>
      <c r="B217">
        <v>4.5999999999999996</v>
      </c>
      <c r="C217">
        <f t="shared" si="47"/>
        <v>4.0723981900452427E-2</v>
      </c>
      <c r="E217">
        <f t="shared" si="48"/>
        <v>4.449510535555562E-2</v>
      </c>
      <c r="F217">
        <f t="shared" si="49"/>
        <v>1.9798144006019946E-3</v>
      </c>
      <c r="G217">
        <f t="shared" si="50"/>
        <v>2.329628843602871E-3</v>
      </c>
      <c r="J217" s="11">
        <f t="shared" si="51"/>
        <v>0.58033955978774177</v>
      </c>
    </row>
    <row r="218" spans="1:10" x14ac:dyDescent="0.25">
      <c r="A218" s="2">
        <v>42570</v>
      </c>
      <c r="B218">
        <v>4.5</v>
      </c>
      <c r="C218">
        <f t="shared" si="47"/>
        <v>-2.1739130434782532E-2</v>
      </c>
      <c r="E218">
        <f t="shared" si="48"/>
        <v>-1.7968006979679339E-2</v>
      </c>
      <c r="F218">
        <f t="shared" si="49"/>
        <v>3.2284927482180545E-4</v>
      </c>
      <c r="G218">
        <f t="shared" si="50"/>
        <v>2.0155150181038164E-4</v>
      </c>
      <c r="J218" s="11">
        <f t="shared" si="51"/>
        <v>-0.23435263671194351</v>
      </c>
    </row>
    <row r="219" spans="1:10" x14ac:dyDescent="0.25">
      <c r="A219" s="2">
        <v>42571</v>
      </c>
      <c r="B219">
        <v>4.74</v>
      </c>
      <c r="C219">
        <f t="shared" si="47"/>
        <v>5.3333333333333378E-2</v>
      </c>
      <c r="E219">
        <f t="shared" si="48"/>
        <v>5.7104456788436571E-2</v>
      </c>
      <c r="F219">
        <f t="shared" si="49"/>
        <v>3.2609189851024196E-3</v>
      </c>
      <c r="G219">
        <f t="shared" si="50"/>
        <v>3.7058362699876487E-3</v>
      </c>
      <c r="J219" s="11">
        <f t="shared" si="51"/>
        <v>0.74480046849426262</v>
      </c>
    </row>
    <row r="220" spans="1:10" x14ac:dyDescent="0.25">
      <c r="A220" s="2">
        <v>42572</v>
      </c>
      <c r="B220">
        <v>4.97</v>
      </c>
      <c r="C220">
        <f t="shared" si="47"/>
        <v>4.8523206751054752E-2</v>
      </c>
      <c r="E220">
        <f t="shared" si="48"/>
        <v>5.2294330206157945E-2</v>
      </c>
      <c r="F220">
        <f t="shared" si="49"/>
        <v>2.7346969717106833E-3</v>
      </c>
      <c r="G220">
        <f t="shared" si="50"/>
        <v>3.1433350942430198E-3</v>
      </c>
      <c r="J220" s="11">
        <f t="shared" si="51"/>
        <v>0.68206307926962184</v>
      </c>
    </row>
    <row r="221" spans="1:10" x14ac:dyDescent="0.25">
      <c r="A221" s="2">
        <v>42573</v>
      </c>
      <c r="B221">
        <v>5.39</v>
      </c>
      <c r="C221">
        <f t="shared" si="47"/>
        <v>8.4507042253521111E-2</v>
      </c>
      <c r="E221">
        <f t="shared" si="48"/>
        <v>8.8278165708624304E-2</v>
      </c>
      <c r="F221">
        <f t="shared" si="49"/>
        <v>7.7930345408793317E-3</v>
      </c>
      <c r="G221">
        <f t="shared" si="50"/>
        <v>8.4730716355475195E-3</v>
      </c>
      <c r="J221" s="11">
        <f t="shared" si="51"/>
        <v>1.1513920782258726</v>
      </c>
    </row>
    <row r="222" spans="1:10" x14ac:dyDescent="0.25">
      <c r="A222" s="2">
        <v>42576</v>
      </c>
      <c r="B222">
        <v>5.14</v>
      </c>
      <c r="C222">
        <f t="shared" si="47"/>
        <v>-4.63821892393321E-2</v>
      </c>
      <c r="E222">
        <f t="shared" si="48"/>
        <v>-4.2611065784228908E-2</v>
      </c>
      <c r="F222">
        <f t="shared" si="49"/>
        <v>1.8157029272678836E-3</v>
      </c>
      <c r="G222">
        <f t="shared" si="50"/>
        <v>1.5085411201298114E-3</v>
      </c>
      <c r="J222" s="11">
        <f t="shared" si="51"/>
        <v>-0.55576645929254509</v>
      </c>
    </row>
    <row r="223" spans="1:10" x14ac:dyDescent="0.25">
      <c r="A223" s="2">
        <v>42577</v>
      </c>
      <c r="B223">
        <v>5.35</v>
      </c>
      <c r="C223">
        <f t="shared" si="47"/>
        <v>4.0856031128404663E-2</v>
      </c>
      <c r="E223">
        <f t="shared" si="48"/>
        <v>4.4627154583507855E-2</v>
      </c>
      <c r="F223">
        <f t="shared" si="49"/>
        <v>1.9915829262203062E-3</v>
      </c>
      <c r="G223">
        <f t="shared" si="50"/>
        <v>2.3423933171027003E-3</v>
      </c>
      <c r="J223" s="11">
        <f t="shared" si="51"/>
        <v>0.58206184789578741</v>
      </c>
    </row>
    <row r="224" spans="1:10" x14ac:dyDescent="0.25">
      <c r="A224" s="2">
        <v>42578</v>
      </c>
      <c r="B224">
        <v>5.19</v>
      </c>
      <c r="C224">
        <f t="shared" si="47"/>
        <v>-2.9906542056074629E-2</v>
      </c>
      <c r="E224">
        <f t="shared" si="48"/>
        <v>-2.6135418600971436E-2</v>
      </c>
      <c r="F224">
        <f t="shared" si="49"/>
        <v>6.8306010544800372E-4</v>
      </c>
      <c r="G224">
        <f t="shared" si="50"/>
        <v>5.0016169737150586E-4</v>
      </c>
      <c r="J224" s="11">
        <f t="shared" si="51"/>
        <v>-0.34087833267400791</v>
      </c>
    </row>
    <row r="225" spans="1:10" x14ac:dyDescent="0.25">
      <c r="A225" s="2">
        <v>42579</v>
      </c>
      <c r="B225">
        <v>5.19</v>
      </c>
      <c r="C225">
        <f t="shared" si="47"/>
        <v>0</v>
      </c>
      <c r="E225">
        <f t="shared" si="48"/>
        <v>3.7711234551031933E-3</v>
      </c>
      <c r="F225">
        <f t="shared" si="49"/>
        <v>1.4221372113629447E-5</v>
      </c>
      <c r="G225">
        <f t="shared" si="50"/>
        <v>5.6885488454517788E-5</v>
      </c>
      <c r="J225" s="11">
        <f t="shared" si="51"/>
        <v>4.9185907266686729E-2</v>
      </c>
    </row>
    <row r="226" spans="1:10" x14ac:dyDescent="0.25">
      <c r="A226" s="2">
        <v>42580</v>
      </c>
      <c r="B226">
        <v>5.42</v>
      </c>
      <c r="C226">
        <f t="shared" si="47"/>
        <v>4.4315992292870816E-2</v>
      </c>
      <c r="E226">
        <f t="shared" si="48"/>
        <v>4.8087115747974009E-2</v>
      </c>
      <c r="F226">
        <f t="shared" si="49"/>
        <v>2.3123707009590497E-3</v>
      </c>
      <c r="G226">
        <f t="shared" si="50"/>
        <v>2.689276973243573E-3</v>
      </c>
      <c r="J226" s="11">
        <f t="shared" si="51"/>
        <v>0.62718933603237315</v>
      </c>
    </row>
    <row r="227" spans="1:10" x14ac:dyDescent="0.25">
      <c r="A227" s="2">
        <v>42583</v>
      </c>
      <c r="B227">
        <v>5.09</v>
      </c>
      <c r="C227">
        <f t="shared" si="47"/>
        <v>-6.0885608856088576E-2</v>
      </c>
      <c r="E227">
        <f t="shared" si="48"/>
        <v>-5.7114485400985383E-2</v>
      </c>
      <c r="F227">
        <f t="shared" si="49"/>
        <v>3.2620644426193724E-3</v>
      </c>
      <c r="G227">
        <f t="shared" si="50"/>
        <v>2.8455142636893923E-3</v>
      </c>
      <c r="J227" s="11">
        <f t="shared" si="51"/>
        <v>-0.74493126941147259</v>
      </c>
    </row>
    <row r="228" spans="1:10" x14ac:dyDescent="0.25">
      <c r="A228" s="2">
        <v>42584</v>
      </c>
      <c r="B228">
        <v>4.9000000000000004</v>
      </c>
      <c r="C228">
        <f t="shared" si="47"/>
        <v>-3.7328094302553932E-2</v>
      </c>
      <c r="E228">
        <f t="shared" si="48"/>
        <v>-3.355697084745074E-2</v>
      </c>
      <c r="F228">
        <f t="shared" si="49"/>
        <v>1.1260702924566588E-3</v>
      </c>
      <c r="G228">
        <f t="shared" si="50"/>
        <v>8.8719670488021716E-4</v>
      </c>
      <c r="J228" s="11">
        <f t="shared" si="51"/>
        <v>-0.43767595410329968</v>
      </c>
    </row>
    <row r="229" spans="1:10" x14ac:dyDescent="0.25">
      <c r="A229" s="2">
        <v>42585</v>
      </c>
      <c r="B229">
        <v>5.29</v>
      </c>
      <c r="C229">
        <f t="shared" si="47"/>
        <v>7.9591836734693805E-2</v>
      </c>
      <c r="E229">
        <f t="shared" si="48"/>
        <v>8.3362960189796997E-2</v>
      </c>
      <c r="F229">
        <f t="shared" si="49"/>
        <v>6.9493831316056794E-3</v>
      </c>
      <c r="G229">
        <f t="shared" si="50"/>
        <v>7.5923485326364623E-3</v>
      </c>
      <c r="J229" s="11">
        <f t="shared" si="51"/>
        <v>1.0872841682823275</v>
      </c>
    </row>
    <row r="230" spans="1:10" x14ac:dyDescent="0.25">
      <c r="A230" s="2">
        <v>42586</v>
      </c>
      <c r="B230">
        <v>5.13</v>
      </c>
      <c r="C230">
        <f t="shared" si="47"/>
        <v>-3.0245746691871481E-2</v>
      </c>
      <c r="E230">
        <f t="shared" si="48"/>
        <v>-2.6474623236768288E-2</v>
      </c>
      <c r="F230">
        <f t="shared" si="49"/>
        <v>7.0090567552883137E-4</v>
      </c>
      <c r="G230">
        <f t="shared" si="50"/>
        <v>5.1544890233606703E-4</v>
      </c>
      <c r="J230" s="11">
        <f t="shared" si="51"/>
        <v>-0.3453025017470614</v>
      </c>
    </row>
    <row r="231" spans="1:10" x14ac:dyDescent="0.25">
      <c r="A231" s="2">
        <v>42587</v>
      </c>
      <c r="B231">
        <v>4.8899999999999997</v>
      </c>
      <c r="C231">
        <f t="shared" si="47"/>
        <v>-4.6783625730994198E-2</v>
      </c>
      <c r="E231">
        <f t="shared" si="48"/>
        <v>-4.3012502275891006E-2</v>
      </c>
      <c r="F231">
        <f t="shared" si="49"/>
        <v>1.8500753520335289E-3</v>
      </c>
      <c r="G231">
        <f t="shared" si="50"/>
        <v>1.5398858117565742E-3</v>
      </c>
      <c r="J231" s="11">
        <f t="shared" si="51"/>
        <v>-0.56100230433645015</v>
      </c>
    </row>
    <row r="232" spans="1:10" x14ac:dyDescent="0.25">
      <c r="A232" s="2">
        <v>42590</v>
      </c>
      <c r="B232">
        <v>5.01</v>
      </c>
      <c r="C232">
        <f t="shared" si="47"/>
        <v>2.4539877300613522E-2</v>
      </c>
      <c r="E232">
        <f t="shared" si="48"/>
        <v>2.8311000755716714E-2</v>
      </c>
      <c r="F232">
        <f t="shared" si="49"/>
        <v>8.0151276379019233E-4</v>
      </c>
      <c r="G232">
        <f t="shared" si="50"/>
        <v>1.0292626938784768E-3</v>
      </c>
      <c r="J232" s="11">
        <f t="shared" si="51"/>
        <v>0.36925395691127688</v>
      </c>
    </row>
    <row r="233" spans="1:10" x14ac:dyDescent="0.25">
      <c r="A233" s="2">
        <v>42591</v>
      </c>
      <c r="B233">
        <v>4.8100000000000005</v>
      </c>
      <c r="C233">
        <f t="shared" si="47"/>
        <v>-3.9920159680638584E-2</v>
      </c>
      <c r="E233">
        <f t="shared" si="48"/>
        <v>-3.6149036225535391E-2</v>
      </c>
      <c r="F233">
        <f t="shared" si="49"/>
        <v>1.30675282003507E-3</v>
      </c>
      <c r="G233">
        <f t="shared" si="50"/>
        <v>1.0483292353697165E-3</v>
      </c>
      <c r="J233" s="11">
        <f t="shared" si="51"/>
        <v>-0.47148367449047862</v>
      </c>
    </row>
    <row r="234" spans="1:10" x14ac:dyDescent="0.25">
      <c r="A234" s="2">
        <v>42592</v>
      </c>
      <c r="B234">
        <v>4.8</v>
      </c>
      <c r="C234">
        <f t="shared" si="47"/>
        <v>-2.0790020790022192E-3</v>
      </c>
      <c r="E234">
        <f t="shared" si="48"/>
        <v>1.6921213761009741E-3</v>
      </c>
      <c r="F234">
        <f t="shared" si="49"/>
        <v>2.8632747514578545E-6</v>
      </c>
      <c r="G234">
        <f t="shared" si="50"/>
        <v>2.9847044085679047E-5</v>
      </c>
      <c r="J234" s="11">
        <f t="shared" si="51"/>
        <v>2.2069955035880252E-2</v>
      </c>
    </row>
    <row r="235" spans="1:10" x14ac:dyDescent="0.25">
      <c r="A235" s="2">
        <v>42593</v>
      </c>
      <c r="B235">
        <v>5.03</v>
      </c>
      <c r="C235">
        <f t="shared" si="47"/>
        <v>4.791666666666676E-2</v>
      </c>
      <c r="E235">
        <f t="shared" si="48"/>
        <v>5.1687790121769953E-2</v>
      </c>
      <c r="F235">
        <f t="shared" si="49"/>
        <v>2.6716276476721396E-3</v>
      </c>
      <c r="G235">
        <f t="shared" si="50"/>
        <v>3.0756910951270843E-3</v>
      </c>
      <c r="J235" s="11">
        <f t="shared" si="51"/>
        <v>0.67415211461958757</v>
      </c>
    </row>
    <row r="236" spans="1:10" x14ac:dyDescent="0.25">
      <c r="A236" s="2">
        <v>42594</v>
      </c>
      <c r="B236">
        <v>5.0199999999999996</v>
      </c>
      <c r="C236">
        <f t="shared" si="47"/>
        <v>-1.988071570576675E-3</v>
      </c>
      <c r="E236">
        <f t="shared" si="48"/>
        <v>1.7830518845265183E-3</v>
      </c>
      <c r="F236">
        <f t="shared" si="49"/>
        <v>3.1792740229135684E-6</v>
      </c>
      <c r="G236">
        <f t="shared" si="50"/>
        <v>3.0848863703350817E-5</v>
      </c>
      <c r="J236" s="11">
        <f t="shared" si="51"/>
        <v>2.3255941018142164E-2</v>
      </c>
    </row>
    <row r="237" spans="1:10" x14ac:dyDescent="0.25">
      <c r="A237" s="2">
        <v>42597</v>
      </c>
      <c r="B237">
        <v>5.5</v>
      </c>
      <c r="C237">
        <f t="shared" si="47"/>
        <v>9.5617529880478183E-2</v>
      </c>
      <c r="E237">
        <f t="shared" si="48"/>
        <v>9.9388653335581376E-2</v>
      </c>
      <c r="F237">
        <f t="shared" si="49"/>
        <v>9.8781044118603709E-3</v>
      </c>
      <c r="G237">
        <f t="shared" si="50"/>
        <v>1.0641939547503863E-2</v>
      </c>
      <c r="J237" s="11">
        <f t="shared" si="51"/>
        <v>1.296303646519313</v>
      </c>
    </row>
    <row r="238" spans="1:10" x14ac:dyDescent="0.25">
      <c r="A238" s="2">
        <v>42598</v>
      </c>
      <c r="B238">
        <v>5.91</v>
      </c>
      <c r="C238">
        <f t="shared" si="47"/>
        <v>7.4545454545454568E-2</v>
      </c>
      <c r="E238">
        <f t="shared" si="48"/>
        <v>7.831657800055776E-2</v>
      </c>
      <c r="F238">
        <f t="shared" si="49"/>
        <v>6.133486389717448E-3</v>
      </c>
      <c r="G238">
        <f t="shared" si="50"/>
        <v>6.7383907302737212E-3</v>
      </c>
      <c r="J238" s="11">
        <f t="shared" si="51"/>
        <v>1.0214653508006843</v>
      </c>
    </row>
    <row r="239" spans="1:10" x14ac:dyDescent="0.25">
      <c r="A239" s="2">
        <v>42599</v>
      </c>
      <c r="B239">
        <v>5.68</v>
      </c>
      <c r="C239">
        <f t="shared" si="47"/>
        <v>-3.8917089678511069E-2</v>
      </c>
      <c r="E239">
        <f t="shared" si="48"/>
        <v>-3.5145966223407876E-2</v>
      </c>
      <c r="F239">
        <f t="shared" si="49"/>
        <v>1.2352389417769273E-3</v>
      </c>
      <c r="G239">
        <f t="shared" si="50"/>
        <v>9.8438075873584063E-4</v>
      </c>
      <c r="J239" s="11">
        <f t="shared" si="51"/>
        <v>-0.45840086012653219</v>
      </c>
    </row>
    <row r="240" spans="1:10" x14ac:dyDescent="0.25">
      <c r="A240" s="2">
        <v>42600</v>
      </c>
      <c r="B240">
        <v>6.2</v>
      </c>
      <c r="C240">
        <f t="shared" si="47"/>
        <v>9.1549295774647974E-2</v>
      </c>
      <c r="E240">
        <f t="shared" si="48"/>
        <v>9.5320419229751166E-2</v>
      </c>
      <c r="F240">
        <f t="shared" si="49"/>
        <v>9.0859823221355156E-3</v>
      </c>
      <c r="G240">
        <f t="shared" si="50"/>
        <v>9.8191338316643128E-3</v>
      </c>
      <c r="J240" s="11">
        <f t="shared" si="51"/>
        <v>1.2432425924724728</v>
      </c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topLeftCell="G1" workbookViewId="0">
      <selection activeCell="C11" sqref="C11"/>
    </sheetView>
  </sheetViews>
  <sheetFormatPr defaultRowHeight="15" x14ac:dyDescent="0.25"/>
  <cols>
    <col min="1" max="1" width="13.28515625" customWidth="1"/>
    <col min="2" max="2" width="9.5703125" customWidth="1"/>
    <col min="6" max="6" width="39.42578125" customWidth="1"/>
    <col min="7" max="7" width="10.140625" customWidth="1"/>
    <col min="9" max="9" width="12" customWidth="1"/>
    <col min="10" max="10" width="31.140625" customWidth="1"/>
    <col min="13" max="13" width="10.7109375" customWidth="1"/>
    <col min="14" max="14" width="27.28515625" customWidth="1"/>
    <col min="17" max="18" width="22.140625" customWidth="1"/>
    <col min="19" max="19" width="36.85546875" customWidth="1"/>
    <col min="20" max="20" width="29.7109375" customWidth="1"/>
    <col min="21" max="21" width="12" customWidth="1"/>
    <col min="22" max="22" width="10.7109375" customWidth="1"/>
    <col min="23" max="23" width="17.42578125" customWidth="1"/>
  </cols>
  <sheetData>
    <row r="1" spans="1:24" ht="15.75" thickBot="1" x14ac:dyDescent="0.3">
      <c r="A1" t="s">
        <v>76</v>
      </c>
    </row>
    <row r="2" spans="1:24" x14ac:dyDescent="0.25">
      <c r="A2" t="s">
        <v>1</v>
      </c>
      <c r="B2" t="s">
        <v>2</v>
      </c>
      <c r="C2" t="s">
        <v>20</v>
      </c>
      <c r="D2" t="s">
        <v>5</v>
      </c>
      <c r="E2" t="s">
        <v>6</v>
      </c>
      <c r="F2" t="s">
        <v>35</v>
      </c>
      <c r="G2" t="s">
        <v>37</v>
      </c>
      <c r="H2" t="s">
        <v>66</v>
      </c>
      <c r="I2" t="s">
        <v>65</v>
      </c>
      <c r="J2" s="7" t="s">
        <v>48</v>
      </c>
      <c r="K2">
        <f>SUM(I4:I122)/(COUNT(F4:F122)-2)</f>
        <v>5.8949259365201172E-3</v>
      </c>
      <c r="M2" s="7" t="s">
        <v>23</v>
      </c>
      <c r="N2" s="8" t="s">
        <v>31</v>
      </c>
      <c r="O2" s="8" t="s">
        <v>30</v>
      </c>
      <c r="P2" s="8" t="s">
        <v>29</v>
      </c>
      <c r="Q2" s="8" t="s">
        <v>22</v>
      </c>
      <c r="R2" s="18" t="s">
        <v>40</v>
      </c>
      <c r="S2" s="19" t="s">
        <v>45</v>
      </c>
      <c r="T2" s="11" t="s">
        <v>26</v>
      </c>
      <c r="U2">
        <f>SUM(Q3:Q8)</f>
        <v>0.3681807503530925</v>
      </c>
    </row>
    <row r="3" spans="1:24" ht="15.75" x14ac:dyDescent="0.25">
      <c r="A3" s="2">
        <v>42257</v>
      </c>
      <c r="B3">
        <v>7.59</v>
      </c>
      <c r="C3">
        <v>0</v>
      </c>
      <c r="D3">
        <v>2.222</v>
      </c>
      <c r="E3">
        <v>9.7805999999999997</v>
      </c>
      <c r="F3" s="17">
        <f t="shared" ref="F3:F66" si="0">(((E3/100)+1)^(1/365)-1)</f>
        <v>2.5568649755070005E-4</v>
      </c>
      <c r="G3" s="17">
        <f t="shared" ref="G3:G66" si="1">1+F3</f>
        <v>1.0002556864975507</v>
      </c>
      <c r="J3" s="21" t="s">
        <v>49</v>
      </c>
      <c r="K3">
        <f>SQRT(K2)</f>
        <v>7.6778421034299202E-2</v>
      </c>
      <c r="M3" s="10">
        <v>42432</v>
      </c>
      <c r="N3" s="11">
        <v>4.2699999999999996</v>
      </c>
      <c r="O3" s="11">
        <v>0.25588235294117639</v>
      </c>
      <c r="P3" s="11">
        <f t="shared" ref="P3:P8" si="2">1+O3</f>
        <v>1.2558823529411764</v>
      </c>
      <c r="Q3" s="11">
        <f t="shared" ref="Q3:Q8" si="3">O3-F123</f>
        <v>0.25562900395166616</v>
      </c>
      <c r="R3" s="11">
        <f t="shared" ref="R3:R8" si="4">(Q3-$U$4)^2</f>
        <v>3.7739102191523988E-2</v>
      </c>
      <c r="S3" s="12">
        <f t="shared" ref="S3:S8" si="5">(Q3-$U$5)^2</f>
        <v>3.8639871119283534E-2</v>
      </c>
      <c r="T3" s="11" t="s">
        <v>27</v>
      </c>
      <c r="U3">
        <f>PRODUCT(P3:P8)-PRODUCT(G123:G128)</f>
        <v>0.35435240262014789</v>
      </c>
      <c r="W3" t="s">
        <v>28</v>
      </c>
      <c r="X3">
        <f>1+F3</f>
        <v>1.0002556864975507</v>
      </c>
    </row>
    <row r="4" spans="1:24" ht="15.75" x14ac:dyDescent="0.25">
      <c r="A4" s="2">
        <v>42258</v>
      </c>
      <c r="B4">
        <v>7.57</v>
      </c>
      <c r="C4">
        <f t="shared" ref="C4:C67" si="6">(B4-B3)/B3</f>
        <v>-2.6350461133069266E-3</v>
      </c>
      <c r="D4">
        <v>2.1882999999999999</v>
      </c>
      <c r="E4">
        <v>9.6817999999999991</v>
      </c>
      <c r="F4" s="17">
        <f t="shared" si="0"/>
        <v>2.5321906963293728E-4</v>
      </c>
      <c r="G4" s="17">
        <f t="shared" si="1"/>
        <v>1.0002532190696329</v>
      </c>
      <c r="H4">
        <f t="shared" ref="H4:H67" si="7">C4-F4</f>
        <v>-2.8882651829398639E-3</v>
      </c>
      <c r="I4">
        <f t="shared" ref="I4:I67" si="8">H4^2</f>
        <v>8.342075766982646E-6</v>
      </c>
      <c r="J4" s="21" t="s">
        <v>50</v>
      </c>
      <c r="K4">
        <f>U2</f>
        <v>0.3681807503530925</v>
      </c>
      <c r="M4" s="10">
        <v>42433</v>
      </c>
      <c r="N4" s="11">
        <v>5.08</v>
      </c>
      <c r="O4" s="11">
        <v>0.18969555035128818</v>
      </c>
      <c r="P4" s="11">
        <f t="shared" si="2"/>
        <v>1.1896955503512883</v>
      </c>
      <c r="Q4" s="11">
        <f t="shared" si="3"/>
        <v>0.18944292349428751</v>
      </c>
      <c r="R4" s="11">
        <f t="shared" si="4"/>
        <v>1.6404349380841444E-2</v>
      </c>
      <c r="S4" s="12">
        <f t="shared" si="5"/>
        <v>1.7000036930052573E-2</v>
      </c>
      <c r="T4" s="11" t="s">
        <v>32</v>
      </c>
      <c r="U4">
        <f>U2/6</f>
        <v>6.1363458392182081E-2</v>
      </c>
    </row>
    <row r="5" spans="1:24" ht="15.75" x14ac:dyDescent="0.25">
      <c r="A5" s="2">
        <v>42261</v>
      </c>
      <c r="B5">
        <v>7.92</v>
      </c>
      <c r="C5">
        <f t="shared" si="6"/>
        <v>4.6235138705416068E-2</v>
      </c>
      <c r="D5">
        <v>2.1831</v>
      </c>
      <c r="E5">
        <v>9.7218999999999998</v>
      </c>
      <c r="F5" s="17">
        <f t="shared" si="0"/>
        <v>2.5422079284331822E-4</v>
      </c>
      <c r="G5" s="17">
        <f t="shared" si="1"/>
        <v>1.0002542207928433</v>
      </c>
      <c r="H5">
        <f t="shared" si="7"/>
        <v>4.598091791257275E-2</v>
      </c>
      <c r="I5">
        <f t="shared" si="8"/>
        <v>2.1142448120827534E-3</v>
      </c>
      <c r="J5" s="21" t="s">
        <v>51</v>
      </c>
      <c r="K5">
        <f>U12</f>
        <v>0.8568505688688699</v>
      </c>
      <c r="M5" s="10">
        <v>42436</v>
      </c>
      <c r="N5" s="11">
        <v>5.23</v>
      </c>
      <c r="O5" s="11">
        <v>2.9527559055118179E-2</v>
      </c>
      <c r="P5" s="11">
        <f t="shared" si="2"/>
        <v>1.0295275590551183</v>
      </c>
      <c r="Q5" s="11">
        <f t="shared" si="3"/>
        <v>2.9273253344928151E-2</v>
      </c>
      <c r="R5" s="11">
        <f t="shared" si="4"/>
        <v>1.0297812599748019E-3</v>
      </c>
      <c r="S5" s="12">
        <f t="shared" si="5"/>
        <v>8.8717484415380677E-4</v>
      </c>
      <c r="T5" s="16" t="s">
        <v>33</v>
      </c>
      <c r="U5">
        <f>U3/6</f>
        <v>5.905873377002465E-2</v>
      </c>
    </row>
    <row r="6" spans="1:24" ht="15.75" x14ac:dyDescent="0.25">
      <c r="A6" s="2">
        <v>42262</v>
      </c>
      <c r="B6">
        <v>7.89</v>
      </c>
      <c r="C6">
        <f t="shared" si="6"/>
        <v>-3.7878787878788192E-3</v>
      </c>
      <c r="D6">
        <v>2.2867000000000002</v>
      </c>
      <c r="E6">
        <v>9.6042000000000005</v>
      </c>
      <c r="F6" s="17">
        <f t="shared" si="0"/>
        <v>2.5127953516657087E-4</v>
      </c>
      <c r="G6" s="17">
        <f t="shared" si="1"/>
        <v>1.0002512795351666</v>
      </c>
      <c r="H6">
        <f t="shared" si="7"/>
        <v>-4.0391583230453901E-3</v>
      </c>
      <c r="I6">
        <f t="shared" si="8"/>
        <v>1.6314799958626847E-5</v>
      </c>
      <c r="J6" s="21" t="s">
        <v>52</v>
      </c>
      <c r="K6">
        <f>SQRT(K2*6)</f>
        <v>0.18806795479060409</v>
      </c>
      <c r="M6" s="10">
        <v>42437</v>
      </c>
      <c r="N6" s="11">
        <v>4.3</v>
      </c>
      <c r="O6" s="11">
        <v>-0.17782026768642459</v>
      </c>
      <c r="P6" s="11">
        <f t="shared" si="2"/>
        <v>0.82217973231357544</v>
      </c>
      <c r="Q6" s="11">
        <f t="shared" si="3"/>
        <v>-0.17807626620073438</v>
      </c>
      <c r="R6" s="11">
        <f t="shared" si="4"/>
        <v>5.7331381713131679E-2</v>
      </c>
      <c r="S6" s="12">
        <f t="shared" si="5"/>
        <v>5.6233008211131891E-2</v>
      </c>
      <c r="T6" s="16" t="s">
        <v>41</v>
      </c>
      <c r="U6">
        <f>SUM(R3:R8)/6</f>
        <v>1.9513558808531003E-2</v>
      </c>
    </row>
    <row r="7" spans="1:24" ht="15.75" x14ac:dyDescent="0.25">
      <c r="A7" s="2">
        <v>42263</v>
      </c>
      <c r="B7">
        <v>9</v>
      </c>
      <c r="C7">
        <f t="shared" si="6"/>
        <v>0.14068441064638787</v>
      </c>
      <c r="D7">
        <v>2.294</v>
      </c>
      <c r="E7">
        <v>9.5228999999999999</v>
      </c>
      <c r="F7" s="17">
        <f t="shared" si="0"/>
        <v>2.4924605341358763E-4</v>
      </c>
      <c r="G7" s="17">
        <f t="shared" si="1"/>
        <v>1.0002492460534136</v>
      </c>
      <c r="H7">
        <f t="shared" si="7"/>
        <v>0.14043516459297428</v>
      </c>
      <c r="I7">
        <f t="shared" si="8"/>
        <v>1.9722035454255778E-2</v>
      </c>
      <c r="J7" s="21" t="s">
        <v>53</v>
      </c>
      <c r="K7">
        <f>SQRT(K2*118)</f>
        <v>0.83402713415654162</v>
      </c>
      <c r="M7" s="10">
        <v>42438</v>
      </c>
      <c r="N7" s="11">
        <v>4.63</v>
      </c>
      <c r="O7" s="11">
        <v>7.6744186046511648E-2</v>
      </c>
      <c r="P7" s="11">
        <f t="shared" si="2"/>
        <v>1.0767441860465117</v>
      </c>
      <c r="Q7" s="11">
        <f t="shared" si="3"/>
        <v>7.6487708343450728E-2</v>
      </c>
      <c r="R7" s="11">
        <f t="shared" si="4"/>
        <v>2.2874293658844966E-4</v>
      </c>
      <c r="S7" s="12">
        <f t="shared" si="5"/>
        <v>3.0376915468113271E-4</v>
      </c>
      <c r="T7" s="16" t="s">
        <v>42</v>
      </c>
      <c r="U7">
        <f>SQRT(U6)</f>
        <v>0.13969094032374113</v>
      </c>
    </row>
    <row r="8" spans="1:24" ht="16.5" thickBot="1" x14ac:dyDescent="0.3">
      <c r="A8" s="2">
        <v>42264</v>
      </c>
      <c r="B8">
        <v>8.61</v>
      </c>
      <c r="C8">
        <f t="shared" si="6"/>
        <v>-4.3333333333333397E-2</v>
      </c>
      <c r="D8">
        <v>2.1903000000000001</v>
      </c>
      <c r="E8">
        <v>9.5274999999999999</v>
      </c>
      <c r="F8" s="17">
        <f t="shared" si="0"/>
        <v>2.4936114913254315E-4</v>
      </c>
      <c r="G8" s="17">
        <f t="shared" si="1"/>
        <v>1.0002493611491325</v>
      </c>
      <c r="H8">
        <f t="shared" si="7"/>
        <v>-4.358269448246594E-2</v>
      </c>
      <c r="I8">
        <f t="shared" si="8"/>
        <v>1.8994512583519671E-3</v>
      </c>
      <c r="J8" s="21" t="s">
        <v>54</v>
      </c>
      <c r="K8">
        <f>K4/K6</f>
        <v>1.9577006128610639</v>
      </c>
      <c r="M8" s="13">
        <v>42439</v>
      </c>
      <c r="N8" s="14">
        <v>4.6100000000000003</v>
      </c>
      <c r="O8" s="14">
        <v>-4.3196544276456967E-3</v>
      </c>
      <c r="P8" s="14">
        <f t="shared" si="2"/>
        <v>0.9956803455723543</v>
      </c>
      <c r="Q8" s="14">
        <f t="shared" si="3"/>
        <v>-4.5758725805057293E-3</v>
      </c>
      <c r="R8" s="14">
        <f t="shared" si="4"/>
        <v>4.3479953691256661E-3</v>
      </c>
      <c r="S8" s="15">
        <f t="shared" si="5"/>
        <v>4.0493631253869615E-3</v>
      </c>
      <c r="T8" s="16" t="s">
        <v>43</v>
      </c>
      <c r="U8">
        <f>SUM(S3:S8)/6</f>
        <v>1.9518870564114985E-2</v>
      </c>
    </row>
    <row r="9" spans="1:24" ht="16.5" thickBot="1" x14ac:dyDescent="0.3">
      <c r="A9" s="2">
        <v>42265</v>
      </c>
      <c r="B9">
        <v>8.9600000000000009</v>
      </c>
      <c r="C9">
        <f t="shared" si="6"/>
        <v>4.0650406504065206E-2</v>
      </c>
      <c r="D9">
        <v>2.1335999999999999</v>
      </c>
      <c r="E9">
        <v>9.5728000000000009</v>
      </c>
      <c r="F9" s="17">
        <f t="shared" si="0"/>
        <v>2.5049433433821378E-4</v>
      </c>
      <c r="G9" s="17">
        <f t="shared" si="1"/>
        <v>1.0002504943343382</v>
      </c>
      <c r="H9">
        <f t="shared" si="7"/>
        <v>4.0399912169726993E-2</v>
      </c>
      <c r="I9">
        <f t="shared" si="8"/>
        <v>1.6321529033216551E-3</v>
      </c>
      <c r="J9" s="20" t="s">
        <v>55</v>
      </c>
      <c r="K9">
        <f>K5/K7</f>
        <v>1.0273653383416714</v>
      </c>
      <c r="T9" s="16" t="s">
        <v>44</v>
      </c>
      <c r="U9">
        <f>SQRT(U8)</f>
        <v>0.13970995155719934</v>
      </c>
    </row>
    <row r="10" spans="1:24" ht="15.75" x14ac:dyDescent="0.25">
      <c r="A10" s="2">
        <v>42268</v>
      </c>
      <c r="B10">
        <v>8.58</v>
      </c>
      <c r="C10">
        <f t="shared" si="6"/>
        <v>-4.2410714285714371E-2</v>
      </c>
      <c r="D10">
        <v>2.2012</v>
      </c>
      <c r="E10">
        <v>9.5913000000000004</v>
      </c>
      <c r="F10" s="17">
        <f t="shared" si="0"/>
        <v>2.5095697981369902E-4</v>
      </c>
      <c r="G10" s="17">
        <f t="shared" si="1"/>
        <v>1.0002509569798137</v>
      </c>
      <c r="H10">
        <f t="shared" si="7"/>
        <v>-4.266167126552807E-2</v>
      </c>
      <c r="I10">
        <f t="shared" si="8"/>
        <v>1.8200181951679834E-3</v>
      </c>
      <c r="M10" s="7" t="s">
        <v>24</v>
      </c>
      <c r="N10" s="8" t="s">
        <v>31</v>
      </c>
      <c r="O10" s="8" t="s">
        <v>30</v>
      </c>
      <c r="P10" s="8" t="s">
        <v>29</v>
      </c>
      <c r="Q10" s="8" t="s">
        <v>25</v>
      </c>
      <c r="R10" s="18" t="s">
        <v>40</v>
      </c>
      <c r="S10" s="19" t="s">
        <v>45</v>
      </c>
    </row>
    <row r="11" spans="1:24" ht="15.75" x14ac:dyDescent="0.25">
      <c r="A11" s="2">
        <v>42269</v>
      </c>
      <c r="B11">
        <v>8</v>
      </c>
      <c r="C11">
        <f t="shared" si="6"/>
        <v>-6.75990675990676E-2</v>
      </c>
      <c r="D11">
        <v>2.1337000000000002</v>
      </c>
      <c r="E11">
        <v>9.6486999999999998</v>
      </c>
      <c r="F11" s="17">
        <f t="shared" si="0"/>
        <v>2.5239193562431872E-4</v>
      </c>
      <c r="G11" s="17">
        <f t="shared" si="1"/>
        <v>1.0002523919356243</v>
      </c>
      <c r="H11">
        <f t="shared" si="7"/>
        <v>-6.7851459534691919E-2</v>
      </c>
      <c r="I11">
        <f t="shared" si="8"/>
        <v>4.6038205609879347E-3</v>
      </c>
      <c r="M11" s="10">
        <v>42432</v>
      </c>
      <c r="N11" s="11">
        <v>4.2699999999999996</v>
      </c>
      <c r="O11" s="11">
        <v>0.25588235294117639</v>
      </c>
      <c r="P11" s="11">
        <f t="shared" ref="P11:P42" si="9">1+O11</f>
        <v>1.2558823529411764</v>
      </c>
      <c r="Q11" s="11">
        <f t="shared" ref="Q11:Q42" si="10">O11-F123</f>
        <v>0.25562900395166616</v>
      </c>
      <c r="R11" s="11">
        <f t="shared" ref="R11:R42" si="11">(Q11-$U$14)^2</f>
        <v>6.1686444091793809E-2</v>
      </c>
      <c r="S11" s="12">
        <f t="shared" ref="S11:S42" si="12">(Q11-$U$15)^2</f>
        <v>6.195120805989849E-2</v>
      </c>
    </row>
    <row r="12" spans="1:24" ht="15.75" x14ac:dyDescent="0.25">
      <c r="A12" s="2">
        <v>42270</v>
      </c>
      <c r="B12">
        <v>7.58</v>
      </c>
      <c r="C12">
        <f t="shared" si="6"/>
        <v>-5.2499999999999991E-2</v>
      </c>
      <c r="D12">
        <v>2.1497000000000002</v>
      </c>
      <c r="E12">
        <v>9.6641999999999992</v>
      </c>
      <c r="F12" s="17">
        <f t="shared" si="0"/>
        <v>2.5277929523448428E-4</v>
      </c>
      <c r="G12" s="17">
        <f t="shared" si="1"/>
        <v>1.0002527792952345</v>
      </c>
      <c r="H12">
        <f t="shared" si="7"/>
        <v>-5.2752779295234475E-2</v>
      </c>
      <c r="I12">
        <f t="shared" si="8"/>
        <v>2.7828557233717192E-3</v>
      </c>
      <c r="M12" s="10">
        <v>42433</v>
      </c>
      <c r="N12" s="11">
        <v>5.08</v>
      </c>
      <c r="O12" s="11">
        <v>0.18969555035128818</v>
      </c>
      <c r="P12" s="11">
        <f t="shared" si="9"/>
        <v>1.1896955503512883</v>
      </c>
      <c r="Q12" s="11">
        <f t="shared" si="10"/>
        <v>0.18944292349428751</v>
      </c>
      <c r="R12" s="11">
        <f t="shared" si="11"/>
        <v>3.3190090924587967E-2</v>
      </c>
      <c r="S12" s="12">
        <f t="shared" si="12"/>
        <v>3.3384374970426824E-2</v>
      </c>
      <c r="T12" s="11" t="s">
        <v>26</v>
      </c>
      <c r="U12">
        <f>SUM(Q11:Q128)</f>
        <v>0.8568505688688699</v>
      </c>
    </row>
    <row r="13" spans="1:24" ht="15.75" x14ac:dyDescent="0.25">
      <c r="A13" s="2">
        <v>42271</v>
      </c>
      <c r="B13">
        <v>7.76</v>
      </c>
      <c r="C13">
        <f t="shared" si="6"/>
        <v>2.3746701846965663E-2</v>
      </c>
      <c r="D13">
        <v>2.1265999999999998</v>
      </c>
      <c r="E13">
        <v>9.6738</v>
      </c>
      <c r="F13" s="17">
        <f t="shared" si="0"/>
        <v>2.5301918090403497E-4</v>
      </c>
      <c r="G13" s="17">
        <f t="shared" si="1"/>
        <v>1.000253019180904</v>
      </c>
      <c r="H13">
        <f t="shared" si="7"/>
        <v>2.3493682666061628E-2</v>
      </c>
      <c r="I13">
        <f t="shared" si="8"/>
        <v>5.5195312521360456E-4</v>
      </c>
      <c r="M13" s="10">
        <v>42436</v>
      </c>
      <c r="N13" s="11">
        <v>5.23</v>
      </c>
      <c r="O13" s="11">
        <v>2.9527559055118179E-2</v>
      </c>
      <c r="P13" s="11">
        <f t="shared" si="9"/>
        <v>1.0295275590551183</v>
      </c>
      <c r="Q13" s="11">
        <f t="shared" si="10"/>
        <v>2.9273253344928151E-2</v>
      </c>
      <c r="R13" s="11">
        <f t="shared" si="11"/>
        <v>4.8451968465096276E-4</v>
      </c>
      <c r="S13" s="12">
        <f t="shared" si="12"/>
        <v>5.0824300497988556E-4</v>
      </c>
      <c r="T13" s="11" t="s">
        <v>27</v>
      </c>
      <c r="U13">
        <f>PRODUCT(P11:P128)-PRODUCT(G123:G240)</f>
        <v>0.79402292618407055</v>
      </c>
    </row>
    <row r="14" spans="1:24" ht="15.75" x14ac:dyDescent="0.25">
      <c r="A14" s="2">
        <v>42272</v>
      </c>
      <c r="B14">
        <v>7.39</v>
      </c>
      <c r="C14">
        <f t="shared" si="6"/>
        <v>-4.7680412371134039E-2</v>
      </c>
      <c r="D14">
        <v>2.1623000000000001</v>
      </c>
      <c r="E14">
        <v>9.6707999999999998</v>
      </c>
      <c r="F14" s="17">
        <f t="shared" si="0"/>
        <v>2.5294421888188978E-4</v>
      </c>
      <c r="G14" s="17">
        <f t="shared" si="1"/>
        <v>1.0002529442188819</v>
      </c>
      <c r="H14">
        <f t="shared" si="7"/>
        <v>-4.7933356590015928E-2</v>
      </c>
      <c r="I14">
        <f t="shared" si="8"/>
        <v>2.2976066739856236E-3</v>
      </c>
      <c r="M14" s="10">
        <v>42437</v>
      </c>
      <c r="N14" s="11">
        <v>4.3</v>
      </c>
      <c r="O14" s="11">
        <v>-0.17782026768642459</v>
      </c>
      <c r="P14" s="11">
        <f t="shared" si="9"/>
        <v>0.82217973231357544</v>
      </c>
      <c r="Q14" s="11">
        <f t="shared" si="10"/>
        <v>-0.17807626620073438</v>
      </c>
      <c r="R14" s="11">
        <f t="shared" si="11"/>
        <v>3.4350067378052622E-2</v>
      </c>
      <c r="S14" s="12">
        <f t="shared" si="12"/>
        <v>3.4152989316603918E-2</v>
      </c>
      <c r="T14" s="11" t="s">
        <v>32</v>
      </c>
      <c r="U14">
        <f>U12/118</f>
        <v>7.2614454988887281E-3</v>
      </c>
    </row>
    <row r="15" spans="1:24" ht="15.75" x14ac:dyDescent="0.25">
      <c r="A15" s="2">
        <v>42275</v>
      </c>
      <c r="B15">
        <v>6.71</v>
      </c>
      <c r="C15">
        <f t="shared" si="6"/>
        <v>-9.2016238159675204E-2</v>
      </c>
      <c r="D15">
        <v>2.0949</v>
      </c>
      <c r="E15">
        <v>9.7843</v>
      </c>
      <c r="F15" s="17">
        <f t="shared" si="0"/>
        <v>2.557788582027154E-4</v>
      </c>
      <c r="G15" s="17">
        <f t="shared" si="1"/>
        <v>1.0002557788582027</v>
      </c>
      <c r="H15">
        <f t="shared" si="7"/>
        <v>-9.2272017017877919E-2</v>
      </c>
      <c r="I15">
        <f t="shared" si="8"/>
        <v>8.514125124547552E-3</v>
      </c>
      <c r="M15" s="10">
        <v>42438</v>
      </c>
      <c r="N15" s="11">
        <v>4.63</v>
      </c>
      <c r="O15" s="11">
        <v>7.6744186046511648E-2</v>
      </c>
      <c r="P15" s="11">
        <f t="shared" si="9"/>
        <v>1.0767441860465117</v>
      </c>
      <c r="Q15" s="11">
        <f t="shared" si="10"/>
        <v>7.6487708343450728E-2</v>
      </c>
      <c r="R15" s="11">
        <f t="shared" si="11"/>
        <v>4.7922754674243851E-3</v>
      </c>
      <c r="S15" s="12">
        <f t="shared" si="12"/>
        <v>4.8662762946720325E-3</v>
      </c>
      <c r="T15" s="16" t="s">
        <v>33</v>
      </c>
      <c r="U15">
        <f>U13/118</f>
        <v>6.7290078490175468E-3</v>
      </c>
    </row>
    <row r="16" spans="1:24" ht="15.75" x14ac:dyDescent="0.25">
      <c r="A16" s="2">
        <v>42276</v>
      </c>
      <c r="B16">
        <v>6.79</v>
      </c>
      <c r="C16">
        <f t="shared" si="6"/>
        <v>1.1922503725782425E-2</v>
      </c>
      <c r="D16">
        <v>2.0508000000000002</v>
      </c>
      <c r="E16">
        <v>9.7726000000000006</v>
      </c>
      <c r="F16" s="17">
        <f t="shared" si="0"/>
        <v>2.5548678823095194E-4</v>
      </c>
      <c r="G16" s="17">
        <f t="shared" si="1"/>
        <v>1.000255486788231</v>
      </c>
      <c r="H16">
        <f t="shared" si="7"/>
        <v>1.1667016937551473E-2</v>
      </c>
      <c r="I16">
        <f t="shared" si="8"/>
        <v>1.3611928422111296E-4</v>
      </c>
      <c r="M16" s="10">
        <v>42439</v>
      </c>
      <c r="N16" s="11">
        <v>4.6100000000000003</v>
      </c>
      <c r="O16" s="11">
        <v>-4.3196544276456967E-3</v>
      </c>
      <c r="P16" s="11">
        <f t="shared" si="9"/>
        <v>0.9956803455723543</v>
      </c>
      <c r="Q16" s="11">
        <f t="shared" si="10"/>
        <v>-4.5758725805057293E-3</v>
      </c>
      <c r="R16" s="11">
        <f t="shared" si="11"/>
        <v>1.4012209931275887E-4</v>
      </c>
      <c r="S16" s="12">
        <f t="shared" si="12"/>
        <v>1.2780032152581838E-4</v>
      </c>
      <c r="T16" s="16" t="s">
        <v>41</v>
      </c>
      <c r="U16">
        <f>SUM(R11:R131)/118</f>
        <v>5.0261766989456924E-3</v>
      </c>
    </row>
    <row r="17" spans="1:21" ht="15.75" x14ac:dyDescent="0.25">
      <c r="A17" s="2">
        <v>42277</v>
      </c>
      <c r="B17">
        <v>7.33</v>
      </c>
      <c r="C17">
        <f t="shared" si="6"/>
        <v>7.9528718703976445E-2</v>
      </c>
      <c r="D17">
        <v>2.0367999999999999</v>
      </c>
      <c r="E17">
        <v>9.6963000000000008</v>
      </c>
      <c r="F17" s="17">
        <f t="shared" si="0"/>
        <v>2.5358133089836699E-4</v>
      </c>
      <c r="G17" s="17">
        <f t="shared" si="1"/>
        <v>1.0002535813308984</v>
      </c>
      <c r="H17">
        <f t="shared" si="7"/>
        <v>7.9275137373078078E-2</v>
      </c>
      <c r="I17">
        <f t="shared" si="8"/>
        <v>6.2845474055204008E-3</v>
      </c>
      <c r="M17" s="10">
        <v>42440</v>
      </c>
      <c r="N17" s="11">
        <v>4.7</v>
      </c>
      <c r="O17" s="11">
        <v>1.9522776572668082E-2</v>
      </c>
      <c r="P17" s="11">
        <f t="shared" si="9"/>
        <v>1.019522776572668</v>
      </c>
      <c r="Q17" s="11">
        <f t="shared" si="10"/>
        <v>1.9268248591259512E-2</v>
      </c>
      <c r="R17" s="11">
        <f t="shared" si="11"/>
        <v>1.4416332049896463E-4</v>
      </c>
      <c r="S17" s="12">
        <f t="shared" si="12"/>
        <v>1.5723255839190085E-4</v>
      </c>
      <c r="T17" s="16" t="s">
        <v>42</v>
      </c>
      <c r="U17">
        <f>SQRT(U16)</f>
        <v>7.0895533702382774E-2</v>
      </c>
    </row>
    <row r="18" spans="1:21" ht="15.75" x14ac:dyDescent="0.25">
      <c r="A18" s="2">
        <v>42278</v>
      </c>
      <c r="B18">
        <v>7.21</v>
      </c>
      <c r="C18">
        <f t="shared" si="6"/>
        <v>-1.6371077762619386E-2</v>
      </c>
      <c r="D18">
        <v>2.0367999999999999</v>
      </c>
      <c r="E18">
        <v>9.6281999999999996</v>
      </c>
      <c r="F18" s="17">
        <f t="shared" si="0"/>
        <v>2.5187953742111802E-4</v>
      </c>
      <c r="G18" s="17">
        <f t="shared" si="1"/>
        <v>1.0002518795374211</v>
      </c>
      <c r="H18">
        <f t="shared" si="7"/>
        <v>-1.6622957300040504E-2</v>
      </c>
      <c r="I18">
        <f t="shared" si="8"/>
        <v>2.7632270939896987E-4</v>
      </c>
      <c r="M18" s="10">
        <v>42443</v>
      </c>
      <c r="N18" s="11">
        <v>4.38</v>
      </c>
      <c r="O18" s="11">
        <v>-6.808510638297878E-2</v>
      </c>
      <c r="P18" s="11">
        <f t="shared" si="9"/>
        <v>0.93191489361702118</v>
      </c>
      <c r="Q18" s="11">
        <f t="shared" si="10"/>
        <v>-6.8339334668634691E-2</v>
      </c>
      <c r="R18" s="11">
        <f t="shared" si="11"/>
        <v>5.7154779619382019E-3</v>
      </c>
      <c r="S18" s="12">
        <f t="shared" si="12"/>
        <v>5.6352560483475542E-3</v>
      </c>
      <c r="T18" s="16" t="s">
        <v>43</v>
      </c>
      <c r="U18">
        <f>SUM(S11:S131)/118</f>
        <v>5.02646018879669E-3</v>
      </c>
    </row>
    <row r="19" spans="1:21" ht="15.75" x14ac:dyDescent="0.25">
      <c r="A19" s="2">
        <v>42279</v>
      </c>
      <c r="B19">
        <v>7.89</v>
      </c>
      <c r="C19">
        <f t="shared" si="6"/>
        <v>9.4313453536754466E-2</v>
      </c>
      <c r="D19">
        <v>1.9929000000000001</v>
      </c>
      <c r="E19">
        <v>9.5782000000000007</v>
      </c>
      <c r="F19" s="17">
        <f t="shared" si="0"/>
        <v>2.5062938485120867E-4</v>
      </c>
      <c r="G19" s="17">
        <f t="shared" si="1"/>
        <v>1.0002506293848512</v>
      </c>
      <c r="H19">
        <f t="shared" si="7"/>
        <v>9.4062824151903257E-2</v>
      </c>
      <c r="I19">
        <f t="shared" si="8"/>
        <v>8.8478148874318752E-3</v>
      </c>
      <c r="M19" s="10">
        <v>42444</v>
      </c>
      <c r="N19" s="11">
        <v>4.18</v>
      </c>
      <c r="O19" s="11">
        <v>-4.5662100456621044E-2</v>
      </c>
      <c r="P19" s="11">
        <f t="shared" si="9"/>
        <v>0.954337899543379</v>
      </c>
      <c r="Q19" s="11">
        <f t="shared" si="10"/>
        <v>-4.5916308761398003E-2</v>
      </c>
      <c r="R19" s="11">
        <f t="shared" si="11"/>
        <v>2.8278735481674436E-3</v>
      </c>
      <c r="S19" s="12">
        <f t="shared" si="12"/>
        <v>2.7715293610108952E-3</v>
      </c>
      <c r="T19" s="16" t="s">
        <v>44</v>
      </c>
      <c r="U19">
        <f>SQRT(U18)</f>
        <v>7.0897533023347781E-2</v>
      </c>
    </row>
    <row r="20" spans="1:21" ht="15.75" x14ac:dyDescent="0.25">
      <c r="A20" s="2">
        <v>42282</v>
      </c>
      <c r="B20">
        <v>8.42</v>
      </c>
      <c r="C20">
        <f t="shared" si="6"/>
        <v>6.7173637515842877E-2</v>
      </c>
      <c r="D20">
        <v>2.0562</v>
      </c>
      <c r="E20">
        <v>9.4962999999999997</v>
      </c>
      <c r="F20" s="17">
        <f t="shared" si="0"/>
        <v>2.4858040535491455E-4</v>
      </c>
      <c r="G20" s="17">
        <f t="shared" si="1"/>
        <v>1.0002485804053549</v>
      </c>
      <c r="H20">
        <f t="shared" si="7"/>
        <v>6.6925057110487962E-2</v>
      </c>
      <c r="I20">
        <f t="shared" si="8"/>
        <v>4.4789632692420756E-3</v>
      </c>
      <c r="M20" s="10">
        <v>42445</v>
      </c>
      <c r="N20" s="11">
        <v>4.3899999999999997</v>
      </c>
      <c r="O20" s="11">
        <v>5.0239234449760757E-2</v>
      </c>
      <c r="P20" s="11">
        <f t="shared" si="9"/>
        <v>1.0502392344497609</v>
      </c>
      <c r="Q20" s="11">
        <f t="shared" si="10"/>
        <v>4.9985580672339831E-2</v>
      </c>
      <c r="R20" s="11">
        <f t="shared" si="11"/>
        <v>1.8253517263193218E-3</v>
      </c>
      <c r="S20" s="12">
        <f t="shared" si="12"/>
        <v>1.871131092419384E-3</v>
      </c>
    </row>
    <row r="21" spans="1:21" ht="15.75" x14ac:dyDescent="0.25">
      <c r="A21" s="2">
        <v>42283</v>
      </c>
      <c r="B21">
        <v>8.98</v>
      </c>
      <c r="C21">
        <f t="shared" si="6"/>
        <v>6.6508313539192454E-2</v>
      </c>
      <c r="D21">
        <v>2.0314999999999999</v>
      </c>
      <c r="E21">
        <v>9.4918999999999993</v>
      </c>
      <c r="F21" s="17">
        <f t="shared" si="0"/>
        <v>2.4847028261354431E-4</v>
      </c>
      <c r="G21" s="17">
        <f t="shared" si="1"/>
        <v>1.0002484702826135</v>
      </c>
      <c r="H21">
        <f t="shared" si="7"/>
        <v>6.625984325657891E-2</v>
      </c>
      <c r="I21">
        <f t="shared" si="8"/>
        <v>4.3903668283864052E-3</v>
      </c>
      <c r="M21" s="10">
        <v>42446</v>
      </c>
      <c r="N21" s="11">
        <v>4.79</v>
      </c>
      <c r="O21" s="11">
        <v>9.1116173120729019E-2</v>
      </c>
      <c r="P21" s="11">
        <f t="shared" si="9"/>
        <v>1.0911161731207291</v>
      </c>
      <c r="Q21" s="11">
        <f t="shared" si="10"/>
        <v>9.0863311362433488E-2</v>
      </c>
      <c r="R21" s="11">
        <f t="shared" si="11"/>
        <v>6.989271975866131E-3</v>
      </c>
      <c r="S21" s="12">
        <f t="shared" si="12"/>
        <v>7.078581027687594E-3</v>
      </c>
    </row>
    <row r="22" spans="1:21" ht="15.75" x14ac:dyDescent="0.25">
      <c r="A22" s="2">
        <v>42284</v>
      </c>
      <c r="B22">
        <v>9.15</v>
      </c>
      <c r="C22">
        <f t="shared" si="6"/>
        <v>1.8930957683741638E-2</v>
      </c>
      <c r="D22">
        <v>2.0668000000000002</v>
      </c>
      <c r="E22">
        <v>9.4591999999999992</v>
      </c>
      <c r="F22" s="17">
        <f t="shared" si="0"/>
        <v>2.4765173212171199E-4</v>
      </c>
      <c r="G22" s="17">
        <f t="shared" si="1"/>
        <v>1.0002476517321217</v>
      </c>
      <c r="H22">
        <f t="shared" si="7"/>
        <v>1.8683305951619926E-2</v>
      </c>
      <c r="I22">
        <f t="shared" si="8"/>
        <v>3.4906592128183654E-4</v>
      </c>
      <c r="M22" s="10">
        <v>42447</v>
      </c>
      <c r="N22" s="11">
        <v>4.91</v>
      </c>
      <c r="O22" s="11">
        <v>2.5052192066805867E-2</v>
      </c>
      <c r="P22" s="11">
        <f t="shared" si="9"/>
        <v>1.0250521920668059</v>
      </c>
      <c r="Q22" s="11">
        <f t="shared" si="10"/>
        <v>2.4799922598160551E-2</v>
      </c>
      <c r="R22" s="11">
        <f t="shared" si="11"/>
        <v>3.0759817896168219E-4</v>
      </c>
      <c r="S22" s="12">
        <f t="shared" si="12"/>
        <v>3.2655795987079417E-4</v>
      </c>
    </row>
    <row r="23" spans="1:21" ht="15.75" x14ac:dyDescent="0.25">
      <c r="A23" s="2">
        <v>42285</v>
      </c>
      <c r="B23">
        <v>9.34</v>
      </c>
      <c r="C23">
        <f t="shared" si="6"/>
        <v>2.0765027322404317E-2</v>
      </c>
      <c r="D23">
        <v>2.1040000000000001</v>
      </c>
      <c r="E23">
        <v>9.4025999999999996</v>
      </c>
      <c r="F23" s="17">
        <f t="shared" si="0"/>
        <v>2.4623433731174593E-4</v>
      </c>
      <c r="G23" s="17">
        <f t="shared" si="1"/>
        <v>1.0002462343373117</v>
      </c>
      <c r="H23">
        <f t="shared" si="7"/>
        <v>2.0518792985092571E-2</v>
      </c>
      <c r="I23">
        <f t="shared" si="8"/>
        <v>4.210208655650841E-4</v>
      </c>
      <c r="M23" s="10">
        <v>42450</v>
      </c>
      <c r="N23" s="11">
        <v>4.88</v>
      </c>
      <c r="O23" s="11">
        <v>-6.1099796334012722E-3</v>
      </c>
      <c r="P23" s="11">
        <f t="shared" si="9"/>
        <v>0.99389002036659868</v>
      </c>
      <c r="Q23" s="11">
        <f t="shared" si="10"/>
        <v>-6.3619191638431636E-3</v>
      </c>
      <c r="R23" s="11">
        <f t="shared" si="11"/>
        <v>1.8559606473377206E-4</v>
      </c>
      <c r="S23" s="12">
        <f t="shared" si="12"/>
        <v>1.7137237005604626E-4</v>
      </c>
    </row>
    <row r="24" spans="1:21" ht="15.75" x14ac:dyDescent="0.25">
      <c r="A24" s="2">
        <v>42286</v>
      </c>
      <c r="B24">
        <v>8.8800000000000008</v>
      </c>
      <c r="C24">
        <f t="shared" si="6"/>
        <v>-4.9250535331905682E-2</v>
      </c>
      <c r="D24">
        <v>2.0880999999999998</v>
      </c>
      <c r="E24">
        <v>9.3792000000000009</v>
      </c>
      <c r="F24" s="17">
        <f t="shared" si="0"/>
        <v>2.4564813355554271E-4</v>
      </c>
      <c r="G24" s="17">
        <f t="shared" si="1"/>
        <v>1.0002456481335555</v>
      </c>
      <c r="H24">
        <f t="shared" si="7"/>
        <v>-4.9496183465461224E-2</v>
      </c>
      <c r="I24">
        <f t="shared" si="8"/>
        <v>2.4498721776465972E-3</v>
      </c>
      <c r="M24" s="10">
        <v>42451</v>
      </c>
      <c r="N24" s="11">
        <v>4.82</v>
      </c>
      <c r="O24" s="11">
        <v>-1.2295081967213035E-2</v>
      </c>
      <c r="P24" s="11">
        <f t="shared" si="9"/>
        <v>0.98770491803278693</v>
      </c>
      <c r="Q24" s="11">
        <f t="shared" si="10"/>
        <v>-1.254699650072218E-2</v>
      </c>
      <c r="R24" s="11">
        <f t="shared" si="11"/>
        <v>3.9237437445194934E-4</v>
      </c>
      <c r="S24" s="12">
        <f t="shared" si="12"/>
        <v>3.7156434369118484E-4</v>
      </c>
    </row>
    <row r="25" spans="1:21" ht="15.75" x14ac:dyDescent="0.25">
      <c r="A25" s="2">
        <v>42289</v>
      </c>
      <c r="B25">
        <v>8.24</v>
      </c>
      <c r="C25">
        <f t="shared" si="6"/>
        <v>-7.2072072072072127E-2</v>
      </c>
      <c r="D25">
        <v>2.0880999999999998</v>
      </c>
      <c r="E25">
        <v>9.3475000000000001</v>
      </c>
      <c r="F25" s="17">
        <f t="shared" si="0"/>
        <v>2.4485380332017748E-4</v>
      </c>
      <c r="G25" s="17">
        <f t="shared" si="1"/>
        <v>1.0002448538033202</v>
      </c>
      <c r="H25">
        <f t="shared" si="7"/>
        <v>-7.2316925875392304E-2</v>
      </c>
      <c r="I25">
        <f t="shared" si="8"/>
        <v>5.2297377680669849E-3</v>
      </c>
      <c r="M25" s="10">
        <v>42452</v>
      </c>
      <c r="N25" s="11">
        <v>4.13</v>
      </c>
      <c r="O25" s="11">
        <v>-0.14315352697095443</v>
      </c>
      <c r="P25" s="11">
        <f t="shared" si="9"/>
        <v>0.8568464730290456</v>
      </c>
      <c r="Q25" s="11">
        <f t="shared" si="10"/>
        <v>-0.143405923905115</v>
      </c>
      <c r="R25" s="11">
        <f t="shared" si="11"/>
        <v>2.2700656203122522E-2</v>
      </c>
      <c r="S25" s="12">
        <f t="shared" si="12"/>
        <v>2.2540497732818042E-2</v>
      </c>
    </row>
    <row r="26" spans="1:21" ht="15.75" x14ac:dyDescent="0.25">
      <c r="A26" s="2">
        <v>42290</v>
      </c>
      <c r="B26">
        <v>7.99</v>
      </c>
      <c r="C26">
        <f t="shared" si="6"/>
        <v>-3.0339805825242719E-2</v>
      </c>
      <c r="D26">
        <v>2.0438999999999998</v>
      </c>
      <c r="E26">
        <v>9.3893000000000004</v>
      </c>
      <c r="F26" s="17">
        <f t="shared" si="0"/>
        <v>2.4590116846501253E-4</v>
      </c>
      <c r="G26" s="17">
        <f t="shared" si="1"/>
        <v>1.000245901168465</v>
      </c>
      <c r="H26">
        <f t="shared" si="7"/>
        <v>-3.0585706993707731E-2</v>
      </c>
      <c r="I26">
        <f t="shared" si="8"/>
        <v>9.3548547230494202E-4</v>
      </c>
      <c r="M26" s="10">
        <v>42453</v>
      </c>
      <c r="N26" s="11">
        <v>4.25</v>
      </c>
      <c r="O26" s="11">
        <v>2.9055690072639251E-2</v>
      </c>
      <c r="P26" s="11">
        <f t="shared" si="9"/>
        <v>1.0290556900726393</v>
      </c>
      <c r="Q26" s="11">
        <f t="shared" si="10"/>
        <v>2.8803193169662566E-2</v>
      </c>
      <c r="R26" s="11">
        <f t="shared" si="11"/>
        <v>4.6404689271129011E-4</v>
      </c>
      <c r="S26" s="12">
        <f t="shared" si="12"/>
        <v>4.8726965757018014E-4</v>
      </c>
    </row>
    <row r="27" spans="1:21" ht="15.75" x14ac:dyDescent="0.25">
      <c r="A27" s="2">
        <v>42291</v>
      </c>
      <c r="B27">
        <v>8.2200000000000006</v>
      </c>
      <c r="C27">
        <f t="shared" si="6"/>
        <v>2.8785982478097674E-2</v>
      </c>
      <c r="D27">
        <v>1.9718</v>
      </c>
      <c r="E27">
        <v>9.4246999999999996</v>
      </c>
      <c r="F27" s="17">
        <f t="shared" si="0"/>
        <v>2.4678785939191705E-4</v>
      </c>
      <c r="G27" s="17">
        <f t="shared" si="1"/>
        <v>1.0002467878593919</v>
      </c>
      <c r="H27">
        <f t="shared" si="7"/>
        <v>2.8539194618705757E-2</v>
      </c>
      <c r="I27">
        <f t="shared" si="8"/>
        <v>8.1448562948436361E-4</v>
      </c>
      <c r="M27" s="10">
        <v>42457</v>
      </c>
      <c r="N27" s="11">
        <v>4.1500000000000004</v>
      </c>
      <c r="O27" s="11">
        <v>-2.3529411764705799E-2</v>
      </c>
      <c r="P27" s="11">
        <f t="shared" si="9"/>
        <v>0.9764705882352942</v>
      </c>
      <c r="Q27" s="11">
        <f t="shared" si="10"/>
        <v>-2.3781961149855091E-2</v>
      </c>
      <c r="R27" s="11">
        <f t="shared" si="11"/>
        <v>9.6369309635927186E-4</v>
      </c>
      <c r="S27" s="12">
        <f t="shared" si="12"/>
        <v>9.3091922925016713E-4</v>
      </c>
    </row>
    <row r="28" spans="1:21" ht="15.75" x14ac:dyDescent="0.25">
      <c r="A28" s="2">
        <v>42292</v>
      </c>
      <c r="B28">
        <v>8.35</v>
      </c>
      <c r="C28">
        <f t="shared" si="6"/>
        <v>1.5815085158150728E-2</v>
      </c>
      <c r="D28">
        <v>2.0175000000000001</v>
      </c>
      <c r="E28">
        <v>9.3559000000000001</v>
      </c>
      <c r="F28" s="17">
        <f t="shared" si="0"/>
        <v>2.4506431066528833E-4</v>
      </c>
      <c r="G28" s="17">
        <f t="shared" si="1"/>
        <v>1.0002450643106653</v>
      </c>
      <c r="H28">
        <f t="shared" si="7"/>
        <v>1.557002084748544E-2</v>
      </c>
      <c r="I28">
        <f t="shared" si="8"/>
        <v>2.4242554919113121E-4</v>
      </c>
      <c r="M28" s="10">
        <v>42458</v>
      </c>
      <c r="N28" s="11">
        <v>4.04</v>
      </c>
      <c r="O28" s="11">
        <v>-2.6506024096385618E-2</v>
      </c>
      <c r="P28" s="11">
        <f t="shared" si="9"/>
        <v>0.97349397590361442</v>
      </c>
      <c r="Q28" s="11">
        <f t="shared" si="10"/>
        <v>-2.6757833640293972E-2</v>
      </c>
      <c r="R28" s="11">
        <f t="shared" si="11"/>
        <v>1.1573113531496311E-3</v>
      </c>
      <c r="S28" s="12">
        <f t="shared" si="12"/>
        <v>1.1213685529302753E-3</v>
      </c>
    </row>
    <row r="29" spans="1:21" ht="15.75" x14ac:dyDescent="0.25">
      <c r="A29" s="2">
        <v>42293</v>
      </c>
      <c r="B29">
        <v>8.4</v>
      </c>
      <c r="C29">
        <f t="shared" si="6"/>
        <v>5.9880239520958937E-3</v>
      </c>
      <c r="D29">
        <v>2.0333999999999999</v>
      </c>
      <c r="E29">
        <v>9.3609000000000009</v>
      </c>
      <c r="F29" s="17">
        <f t="shared" si="0"/>
        <v>2.4518960500063969E-4</v>
      </c>
      <c r="G29" s="17">
        <f t="shared" si="1"/>
        <v>1.0002451896050006</v>
      </c>
      <c r="H29">
        <f t="shared" si="7"/>
        <v>5.7428343470952541E-3</v>
      </c>
      <c r="I29">
        <f t="shared" si="8"/>
        <v>3.2980146338176975E-5</v>
      </c>
      <c r="M29" s="10">
        <v>42459</v>
      </c>
      <c r="N29" s="11">
        <v>4.01</v>
      </c>
      <c r="O29" s="11">
        <v>-7.425742574257487E-3</v>
      </c>
      <c r="P29" s="11">
        <f t="shared" si="9"/>
        <v>0.99257425742574257</v>
      </c>
      <c r="Q29" s="11">
        <f t="shared" si="10"/>
        <v>-7.6773946262432271E-3</v>
      </c>
      <c r="R29" s="11">
        <f t="shared" si="11"/>
        <v>2.2316894428425253E-4</v>
      </c>
      <c r="S29" s="12">
        <f t="shared" si="12"/>
        <v>2.0754443227919976E-4</v>
      </c>
    </row>
    <row r="30" spans="1:21" ht="15.75" x14ac:dyDescent="0.25">
      <c r="A30" s="2">
        <v>42296</v>
      </c>
      <c r="B30">
        <v>8.09</v>
      </c>
      <c r="C30">
        <f t="shared" si="6"/>
        <v>-3.6904761904761961E-2</v>
      </c>
      <c r="D30">
        <v>2.0228000000000002</v>
      </c>
      <c r="E30">
        <v>9.3887</v>
      </c>
      <c r="F30" s="17">
        <f t="shared" si="0"/>
        <v>2.4588613733911302E-4</v>
      </c>
      <c r="G30" s="17">
        <f t="shared" si="1"/>
        <v>1.0002458861373391</v>
      </c>
      <c r="H30">
        <f t="shared" si="7"/>
        <v>-3.7150648042101074E-2</v>
      </c>
      <c r="I30">
        <f t="shared" si="8"/>
        <v>1.3801706499480685E-3</v>
      </c>
      <c r="M30" s="10">
        <v>42460</v>
      </c>
      <c r="N30" s="11">
        <v>4.12</v>
      </c>
      <c r="O30" s="11">
        <v>2.7431421446384122E-2</v>
      </c>
      <c r="P30" s="11">
        <f t="shared" si="9"/>
        <v>1.0274314214463842</v>
      </c>
      <c r="Q30" s="11">
        <f t="shared" si="10"/>
        <v>2.7179604403085547E-2</v>
      </c>
      <c r="R30" s="11">
        <f t="shared" si="11"/>
        <v>3.9673305413283507E-4</v>
      </c>
      <c r="S30" s="12">
        <f t="shared" si="12"/>
        <v>4.1822689941725801E-4</v>
      </c>
    </row>
    <row r="31" spans="1:21" ht="15.75" x14ac:dyDescent="0.25">
      <c r="A31" s="2">
        <v>42297</v>
      </c>
      <c r="B31">
        <v>8.19</v>
      </c>
      <c r="C31">
        <f t="shared" si="6"/>
        <v>1.2360939431396743E-2</v>
      </c>
      <c r="D31">
        <v>2.0670000000000002</v>
      </c>
      <c r="E31">
        <v>9.3926999999999996</v>
      </c>
      <c r="F31" s="17">
        <f t="shared" si="0"/>
        <v>2.4598634329175972E-4</v>
      </c>
      <c r="G31" s="17">
        <f t="shared" si="1"/>
        <v>1.0002459863432918</v>
      </c>
      <c r="H31">
        <f t="shared" si="7"/>
        <v>1.2114953088104983E-2</v>
      </c>
      <c r="I31">
        <f t="shared" si="8"/>
        <v>1.4677208832698446E-4</v>
      </c>
      <c r="M31" s="10">
        <v>42461</v>
      </c>
      <c r="N31" s="11">
        <v>3.83</v>
      </c>
      <c r="O31" s="11">
        <v>-7.0388349514563117E-2</v>
      </c>
      <c r="P31" s="11">
        <f t="shared" si="9"/>
        <v>0.92961165048543692</v>
      </c>
      <c r="Q31" s="11">
        <f t="shared" si="10"/>
        <v>-7.0639596545866976E-2</v>
      </c>
      <c r="R31" s="11">
        <f t="shared" si="11"/>
        <v>6.0685723516587953E-3</v>
      </c>
      <c r="S31" s="12">
        <f t="shared" si="12"/>
        <v>5.9859009460121442E-3</v>
      </c>
    </row>
    <row r="32" spans="1:21" ht="15.75" x14ac:dyDescent="0.25">
      <c r="A32" s="2">
        <v>42298</v>
      </c>
      <c r="B32">
        <v>7.87</v>
      </c>
      <c r="C32">
        <f t="shared" si="6"/>
        <v>-3.9072039072039003E-2</v>
      </c>
      <c r="D32">
        <v>2.0228000000000002</v>
      </c>
      <c r="E32">
        <v>9.407</v>
      </c>
      <c r="F32" s="17">
        <f t="shared" si="0"/>
        <v>2.4634454969274522E-4</v>
      </c>
      <c r="G32" s="17">
        <f t="shared" si="1"/>
        <v>1.0002463445496927</v>
      </c>
      <c r="H32">
        <f t="shared" si="7"/>
        <v>-3.9318383621731748E-2</v>
      </c>
      <c r="I32">
        <f t="shared" si="8"/>
        <v>1.5459352906256633E-3</v>
      </c>
      <c r="M32" s="10">
        <v>42464</v>
      </c>
      <c r="N32" s="11">
        <v>3.7199999999999998</v>
      </c>
      <c r="O32" s="11">
        <v>-2.872062663185387E-2</v>
      </c>
      <c r="P32" s="11">
        <f t="shared" si="9"/>
        <v>0.97127937336814618</v>
      </c>
      <c r="Q32" s="11">
        <f t="shared" si="10"/>
        <v>-2.8971786150846997E-2</v>
      </c>
      <c r="R32" s="11">
        <f t="shared" si="11"/>
        <v>1.3128470757834108E-3</v>
      </c>
      <c r="S32" s="12">
        <f t="shared" si="12"/>
        <v>1.2745466922207645E-3</v>
      </c>
    </row>
    <row r="33" spans="1:19" ht="15.75" x14ac:dyDescent="0.25">
      <c r="A33" s="2">
        <v>42299</v>
      </c>
      <c r="B33">
        <v>7.8</v>
      </c>
      <c r="C33">
        <f t="shared" si="6"/>
        <v>-8.8945362134689055E-3</v>
      </c>
      <c r="D33">
        <v>2.0263</v>
      </c>
      <c r="E33">
        <v>9.3343000000000007</v>
      </c>
      <c r="F33" s="17">
        <f t="shared" si="0"/>
        <v>2.4452297347865581E-4</v>
      </c>
      <c r="G33" s="17">
        <f t="shared" si="1"/>
        <v>1.0002445229734787</v>
      </c>
      <c r="H33">
        <f t="shared" si="7"/>
        <v>-9.1390591869475613E-3</v>
      </c>
      <c r="I33">
        <f t="shared" si="8"/>
        <v>8.3522402822530626E-5</v>
      </c>
      <c r="M33" s="10">
        <v>42465</v>
      </c>
      <c r="N33" s="11">
        <v>3.76</v>
      </c>
      <c r="O33" s="11">
        <v>1.075268817204302E-2</v>
      </c>
      <c r="P33" s="11">
        <f t="shared" si="9"/>
        <v>1.010752688172043</v>
      </c>
      <c r="Q33" s="11">
        <f t="shared" si="10"/>
        <v>1.050029123788245E-2</v>
      </c>
      <c r="R33" s="11">
        <f t="shared" si="11"/>
        <v>1.0490121720997788E-5</v>
      </c>
      <c r="S33" s="12">
        <f t="shared" si="12"/>
        <v>1.4222578399128348E-5</v>
      </c>
    </row>
    <row r="34" spans="1:19" ht="15.75" x14ac:dyDescent="0.25">
      <c r="A34" s="2">
        <v>42300</v>
      </c>
      <c r="B34">
        <v>7.83</v>
      </c>
      <c r="C34">
        <f t="shared" si="6"/>
        <v>3.846153846153878E-3</v>
      </c>
      <c r="D34">
        <v>2.0865999999999998</v>
      </c>
      <c r="E34">
        <v>9.3175000000000008</v>
      </c>
      <c r="F34" s="17">
        <f t="shared" si="0"/>
        <v>2.4410185970413778E-4</v>
      </c>
      <c r="G34" s="17">
        <f t="shared" si="1"/>
        <v>1.0002441018597041</v>
      </c>
      <c r="H34">
        <f t="shared" si="7"/>
        <v>3.6020519864497402E-3</v>
      </c>
      <c r="I34">
        <f t="shared" si="8"/>
        <v>1.2974778513086519E-5</v>
      </c>
      <c r="M34" s="10">
        <v>42466</v>
      </c>
      <c r="N34" s="11">
        <v>3.73</v>
      </c>
      <c r="O34" s="11">
        <v>-7.9787234042552682E-3</v>
      </c>
      <c r="P34" s="11">
        <f t="shared" si="9"/>
        <v>0.99202127659574468</v>
      </c>
      <c r="Q34" s="11">
        <f t="shared" si="10"/>
        <v>-8.2297604013311168E-3</v>
      </c>
      <c r="R34" s="11">
        <f t="shared" si="11"/>
        <v>2.3997746024300611E-4</v>
      </c>
      <c r="S34" s="12">
        <f t="shared" si="12"/>
        <v>2.2376474756763919E-4</v>
      </c>
    </row>
    <row r="35" spans="1:19" ht="15.75" x14ac:dyDescent="0.25">
      <c r="A35" s="2">
        <v>42303</v>
      </c>
      <c r="B35">
        <v>7.13</v>
      </c>
      <c r="C35">
        <f t="shared" si="6"/>
        <v>-8.9399744572158393E-2</v>
      </c>
      <c r="D35">
        <v>2.0564</v>
      </c>
      <c r="E35">
        <v>9.3518000000000008</v>
      </c>
      <c r="F35" s="17">
        <f t="shared" si="0"/>
        <v>2.4496156504705269E-4</v>
      </c>
      <c r="G35" s="17">
        <f t="shared" si="1"/>
        <v>1.0002449615650471</v>
      </c>
      <c r="H35">
        <f t="shared" si="7"/>
        <v>-8.9644706137205446E-2</v>
      </c>
      <c r="I35">
        <f t="shared" si="8"/>
        <v>8.0361733384259199E-3</v>
      </c>
      <c r="M35" s="10">
        <v>42467</v>
      </c>
      <c r="N35" s="11">
        <v>3.61</v>
      </c>
      <c r="O35" s="11">
        <v>-3.2171581769437026E-2</v>
      </c>
      <c r="P35" s="11">
        <f t="shared" si="9"/>
        <v>0.96782841823056298</v>
      </c>
      <c r="Q35" s="11">
        <f t="shared" si="10"/>
        <v>-3.242370627011449E-2</v>
      </c>
      <c r="R35" s="11">
        <f t="shared" si="11"/>
        <v>1.5749112709288191E-3</v>
      </c>
      <c r="S35" s="12">
        <f t="shared" si="12"/>
        <v>1.532935022894481E-3</v>
      </c>
    </row>
    <row r="36" spans="1:19" ht="15.75" x14ac:dyDescent="0.25">
      <c r="A36" s="2">
        <v>42304</v>
      </c>
      <c r="B36">
        <v>6.72</v>
      </c>
      <c r="C36">
        <f t="shared" si="6"/>
        <v>-5.7503506311360468E-2</v>
      </c>
      <c r="D36">
        <v>2.0369999999999999</v>
      </c>
      <c r="E36">
        <v>9.2766000000000002</v>
      </c>
      <c r="F36" s="17">
        <f t="shared" si="0"/>
        <v>2.4307637831033624E-4</v>
      </c>
      <c r="G36" s="17">
        <f t="shared" si="1"/>
        <v>1.0002430763783103</v>
      </c>
      <c r="H36">
        <f t="shared" si="7"/>
        <v>-5.7746582689670804E-2</v>
      </c>
      <c r="I36">
        <f t="shared" si="8"/>
        <v>3.3346678123349878E-3</v>
      </c>
      <c r="M36" s="10">
        <v>42468</v>
      </c>
      <c r="N36" s="11">
        <v>3.76</v>
      </c>
      <c r="O36" s="11">
        <v>4.15512465373961E-2</v>
      </c>
      <c r="P36" s="11">
        <f t="shared" si="9"/>
        <v>1.0415512465373962</v>
      </c>
      <c r="Q36" s="11">
        <f t="shared" si="10"/>
        <v>4.1299109539178744E-2</v>
      </c>
      <c r="R36" s="11">
        <f t="shared" si="11"/>
        <v>1.1585625733196521E-3</v>
      </c>
      <c r="S36" s="12">
        <f t="shared" si="12"/>
        <v>1.1950919308680861E-3</v>
      </c>
    </row>
    <row r="37" spans="1:19" ht="15.75" x14ac:dyDescent="0.25">
      <c r="A37" s="2">
        <v>42305</v>
      </c>
      <c r="B37">
        <v>6.97</v>
      </c>
      <c r="C37">
        <f t="shared" si="6"/>
        <v>3.7202380952380952E-2</v>
      </c>
      <c r="D37">
        <v>2.1009000000000002</v>
      </c>
      <c r="E37">
        <v>9.2527000000000008</v>
      </c>
      <c r="F37" s="17">
        <f t="shared" si="0"/>
        <v>2.4247695892642973E-4</v>
      </c>
      <c r="G37" s="17">
        <f t="shared" si="1"/>
        <v>1.0002424769589264</v>
      </c>
      <c r="H37">
        <f t="shared" si="7"/>
        <v>3.6959903993454522E-2</v>
      </c>
      <c r="I37">
        <f t="shared" si="8"/>
        <v>1.3660345032053755E-3</v>
      </c>
      <c r="M37" s="10">
        <v>42471</v>
      </c>
      <c r="N37" s="11">
        <v>4.5</v>
      </c>
      <c r="O37" s="11">
        <v>0.19680851063829793</v>
      </c>
      <c r="P37" s="11">
        <f t="shared" si="9"/>
        <v>1.196808510638298</v>
      </c>
      <c r="Q37" s="11">
        <f t="shared" si="10"/>
        <v>0.19655783123642243</v>
      </c>
      <c r="R37" s="11">
        <f t="shared" si="11"/>
        <v>3.5833121653293144E-2</v>
      </c>
      <c r="S37" s="12">
        <f t="shared" si="12"/>
        <v>3.603498218864655E-2</v>
      </c>
    </row>
    <row r="38" spans="1:19" ht="15.75" x14ac:dyDescent="0.25">
      <c r="A38" s="2">
        <v>42306</v>
      </c>
      <c r="B38">
        <v>6.9399999999999995</v>
      </c>
      <c r="C38">
        <f t="shared" si="6"/>
        <v>-4.3041606886657464E-3</v>
      </c>
      <c r="D38">
        <v>2.1724999999999999</v>
      </c>
      <c r="E38">
        <v>9.2386999999999997</v>
      </c>
      <c r="F38" s="17">
        <f t="shared" si="0"/>
        <v>2.4212577386206746E-4</v>
      </c>
      <c r="G38" s="17">
        <f t="shared" si="1"/>
        <v>1.0002421257738621</v>
      </c>
      <c r="H38">
        <f t="shared" si="7"/>
        <v>-4.5462864625278139E-3</v>
      </c>
      <c r="I38">
        <f t="shared" si="8"/>
        <v>2.0668720599363663E-5</v>
      </c>
      <c r="M38" s="10">
        <v>42472</v>
      </c>
      <c r="N38" s="11">
        <v>6.05</v>
      </c>
      <c r="O38" s="11">
        <v>0.34444444444444439</v>
      </c>
      <c r="P38" s="11">
        <f t="shared" si="9"/>
        <v>1.3444444444444443</v>
      </c>
      <c r="Q38" s="11">
        <f t="shared" si="10"/>
        <v>0.34419467049162572</v>
      </c>
      <c r="R38" s="11">
        <f t="shared" si="11"/>
        <v>0.11352399810400632</v>
      </c>
      <c r="S38" s="12">
        <f t="shared" si="12"/>
        <v>0.11388307346281464</v>
      </c>
    </row>
    <row r="39" spans="1:19" ht="15.75" x14ac:dyDescent="0.25">
      <c r="A39" s="2">
        <v>42307</v>
      </c>
      <c r="B39">
        <v>7.13</v>
      </c>
      <c r="C39">
        <f t="shared" si="6"/>
        <v>2.737752161383291E-2</v>
      </c>
      <c r="D39">
        <v>2.1421000000000001</v>
      </c>
      <c r="E39">
        <v>9.2590000000000003</v>
      </c>
      <c r="F39" s="17">
        <f t="shared" si="0"/>
        <v>2.4263497756393804E-4</v>
      </c>
      <c r="G39" s="17">
        <f t="shared" si="1"/>
        <v>1.0002426349775639</v>
      </c>
      <c r="H39">
        <f t="shared" si="7"/>
        <v>2.7134886636268972E-2</v>
      </c>
      <c r="I39">
        <f t="shared" si="8"/>
        <v>7.3630207276316841E-4</v>
      </c>
      <c r="M39" s="10">
        <v>42473</v>
      </c>
      <c r="N39" s="11">
        <v>6.06</v>
      </c>
      <c r="O39" s="11">
        <v>1.6528925619834359E-3</v>
      </c>
      <c r="P39" s="11">
        <f t="shared" si="9"/>
        <v>1.0016528925619834</v>
      </c>
      <c r="Q39" s="11">
        <f t="shared" si="10"/>
        <v>1.4041544885681359E-3</v>
      </c>
      <c r="R39" s="11">
        <f t="shared" si="11"/>
        <v>3.4307857979582422E-5</v>
      </c>
      <c r="S39" s="12">
        <f t="shared" si="12"/>
        <v>2.8354063310289384E-5</v>
      </c>
    </row>
    <row r="40" spans="1:19" ht="15.75" x14ac:dyDescent="0.25">
      <c r="A40" s="2">
        <v>42310</v>
      </c>
      <c r="B40">
        <v>7.45</v>
      </c>
      <c r="C40">
        <f t="shared" si="6"/>
        <v>4.4880785413744781E-2</v>
      </c>
      <c r="D40">
        <v>2.1709000000000001</v>
      </c>
      <c r="E40">
        <v>9.2248999999999999</v>
      </c>
      <c r="F40" s="17">
        <f t="shared" si="0"/>
        <v>2.4177956179705085E-4</v>
      </c>
      <c r="G40" s="17">
        <f t="shared" si="1"/>
        <v>1.0002417795617971</v>
      </c>
      <c r="H40">
        <f t="shared" si="7"/>
        <v>4.463900585194773E-2</v>
      </c>
      <c r="I40">
        <f t="shared" si="8"/>
        <v>1.9926408434502237E-3</v>
      </c>
      <c r="M40" s="10">
        <v>42474</v>
      </c>
      <c r="N40" s="11">
        <v>6.01</v>
      </c>
      <c r="O40" s="11">
        <v>-8.2508250825082223E-3</v>
      </c>
      <c r="P40" s="11">
        <f t="shared" si="9"/>
        <v>0.99174917491749182</v>
      </c>
      <c r="Q40" s="11">
        <f t="shared" si="10"/>
        <v>-8.4992302905185051E-3</v>
      </c>
      <c r="R40" s="11">
        <f t="shared" si="11"/>
        <v>2.4839890133880729E-4</v>
      </c>
      <c r="S40" s="12">
        <f t="shared" si="12"/>
        <v>2.3189923683442041E-4</v>
      </c>
    </row>
    <row r="41" spans="1:19" ht="15.75" x14ac:dyDescent="0.25">
      <c r="A41" s="2">
        <v>42311</v>
      </c>
      <c r="B41">
        <v>7.61</v>
      </c>
      <c r="C41">
        <f t="shared" si="6"/>
        <v>2.1476510067114114E-2</v>
      </c>
      <c r="D41">
        <v>2.2105000000000001</v>
      </c>
      <c r="E41">
        <v>9.2333999999999996</v>
      </c>
      <c r="F41" s="17">
        <f t="shared" si="0"/>
        <v>2.4199281351799939E-4</v>
      </c>
      <c r="G41" s="17">
        <f t="shared" si="1"/>
        <v>1.000241992813518</v>
      </c>
      <c r="H41">
        <f t="shared" si="7"/>
        <v>2.1234517253596114E-2</v>
      </c>
      <c r="I41">
        <f t="shared" si="8"/>
        <v>4.5090472299327106E-4</v>
      </c>
      <c r="M41" s="10">
        <v>42475</v>
      </c>
      <c r="N41" s="11">
        <v>6.03</v>
      </c>
      <c r="O41" s="11">
        <v>3.3277870216306925E-3</v>
      </c>
      <c r="P41" s="11">
        <f t="shared" si="9"/>
        <v>1.0033277870216306</v>
      </c>
      <c r="Q41" s="11">
        <f t="shared" si="10"/>
        <v>3.0792216327533949E-3</v>
      </c>
      <c r="R41" s="11">
        <f t="shared" si="11"/>
        <v>1.7490996466471976E-5</v>
      </c>
      <c r="S41" s="12">
        <f t="shared" si="12"/>
        <v>1.3320939424431794E-5</v>
      </c>
    </row>
    <row r="42" spans="1:19" ht="15.75" x14ac:dyDescent="0.25">
      <c r="A42" s="2">
        <v>42312</v>
      </c>
      <c r="B42">
        <v>7.46</v>
      </c>
      <c r="C42">
        <f t="shared" si="6"/>
        <v>-1.9710906701708324E-2</v>
      </c>
      <c r="D42">
        <v>2.2250000000000001</v>
      </c>
      <c r="E42">
        <v>9.2637</v>
      </c>
      <c r="F42" s="17">
        <f t="shared" si="0"/>
        <v>2.4275285856600881E-4</v>
      </c>
      <c r="G42" s="17">
        <f t="shared" si="1"/>
        <v>1.000242752858566</v>
      </c>
      <c r="H42">
        <f t="shared" si="7"/>
        <v>-1.9953659560274332E-2</v>
      </c>
      <c r="I42">
        <f t="shared" si="8"/>
        <v>3.9814852984732728E-4</v>
      </c>
      <c r="M42" s="10">
        <v>42478</v>
      </c>
      <c r="N42" s="11">
        <v>5.96</v>
      </c>
      <c r="O42" s="11">
        <v>-1.1608623548922102E-2</v>
      </c>
      <c r="P42" s="11">
        <f t="shared" si="9"/>
        <v>0.98839137645107789</v>
      </c>
      <c r="Q42" s="11">
        <f t="shared" si="10"/>
        <v>-1.1856680831946896E-2</v>
      </c>
      <c r="R42" s="11">
        <f t="shared" si="11"/>
        <v>3.6550275440179047E-4</v>
      </c>
      <c r="S42" s="12">
        <f t="shared" si="12"/>
        <v>3.4542782374572987E-4</v>
      </c>
    </row>
    <row r="43" spans="1:19" ht="15.75" x14ac:dyDescent="0.25">
      <c r="A43" s="2">
        <v>42313</v>
      </c>
      <c r="B43">
        <v>7.52</v>
      </c>
      <c r="C43">
        <f t="shared" si="6"/>
        <v>8.0428954423591974E-3</v>
      </c>
      <c r="D43">
        <v>2.2323</v>
      </c>
      <c r="E43">
        <v>9.2740000000000009</v>
      </c>
      <c r="F43" s="17">
        <f t="shared" si="0"/>
        <v>2.4301117584513143E-4</v>
      </c>
      <c r="G43" s="17">
        <f t="shared" si="1"/>
        <v>1.0002430111758451</v>
      </c>
      <c r="H43">
        <f t="shared" si="7"/>
        <v>7.799884266514066E-3</v>
      </c>
      <c r="I43">
        <f t="shared" si="8"/>
        <v>6.0838194571013668E-5</v>
      </c>
      <c r="M43" s="10">
        <v>42479</v>
      </c>
      <c r="N43" s="11">
        <v>6.12</v>
      </c>
      <c r="O43" s="11">
        <v>2.6845637583892641E-2</v>
      </c>
      <c r="P43" s="11">
        <f t="shared" ref="P43:P74" si="13">1+O43</f>
        <v>1.0268456375838926</v>
      </c>
      <c r="Q43" s="11">
        <f t="shared" ref="Q43:Q74" si="14">O43-F155</f>
        <v>2.6598419006178382E-2</v>
      </c>
      <c r="R43" s="11">
        <f t="shared" ref="R43:R74" si="15">(Q43-$U$14)^2</f>
        <v>3.7391854442162198E-4</v>
      </c>
      <c r="S43" s="12">
        <f t="shared" ref="S43:S74" si="16">(Q43-$U$15)^2</f>
        <v>3.9479349973230751E-4</v>
      </c>
    </row>
    <row r="44" spans="1:19" ht="15.75" x14ac:dyDescent="0.25">
      <c r="A44" s="2">
        <v>42314</v>
      </c>
      <c r="B44">
        <v>7.34</v>
      </c>
      <c r="C44">
        <f t="shared" si="6"/>
        <v>-2.3936170212765923E-2</v>
      </c>
      <c r="D44">
        <v>2.3252000000000002</v>
      </c>
      <c r="E44">
        <v>9.3039000000000005</v>
      </c>
      <c r="F44" s="17">
        <f t="shared" si="0"/>
        <v>2.43760910803692E-4</v>
      </c>
      <c r="G44" s="17">
        <f t="shared" si="1"/>
        <v>1.0002437609108037</v>
      </c>
      <c r="H44">
        <f t="shared" si="7"/>
        <v>-2.4179931123569615E-2</v>
      </c>
      <c r="I44">
        <f t="shared" si="8"/>
        <v>5.8466906914057056E-4</v>
      </c>
      <c r="M44" s="10">
        <v>42480</v>
      </c>
      <c r="N44" s="11">
        <v>6.42</v>
      </c>
      <c r="O44" s="11">
        <v>4.9019607843137226E-2</v>
      </c>
      <c r="P44" s="11">
        <f t="shared" si="13"/>
        <v>1.0490196078431373</v>
      </c>
      <c r="Q44" s="11">
        <f t="shared" si="14"/>
        <v>4.877198615420434E-2</v>
      </c>
      <c r="R44" s="11">
        <f t="shared" si="15"/>
        <v>1.7231249854966102E-3</v>
      </c>
      <c r="S44" s="12">
        <f t="shared" si="16"/>
        <v>1.7676120247704075E-3</v>
      </c>
    </row>
    <row r="45" spans="1:19" ht="15.75" x14ac:dyDescent="0.25">
      <c r="A45" s="2">
        <v>42317</v>
      </c>
      <c r="B45">
        <v>7.27</v>
      </c>
      <c r="C45">
        <f t="shared" si="6"/>
        <v>-9.5367847411444526E-3</v>
      </c>
      <c r="D45">
        <v>2.3435999999999999</v>
      </c>
      <c r="E45">
        <v>9.3978000000000002</v>
      </c>
      <c r="F45" s="17">
        <f t="shared" si="0"/>
        <v>2.4611410058184013E-4</v>
      </c>
      <c r="G45" s="17">
        <f t="shared" si="1"/>
        <v>1.0002461141005818</v>
      </c>
      <c r="H45">
        <f t="shared" si="7"/>
        <v>-9.7828988417262928E-3</v>
      </c>
      <c r="I45">
        <f t="shared" si="8"/>
        <v>9.5705109747449646E-5</v>
      </c>
      <c r="M45" s="10">
        <v>42481</v>
      </c>
      <c r="N45" s="11">
        <v>6.19</v>
      </c>
      <c r="O45" s="11">
        <v>-3.5825545171339492E-2</v>
      </c>
      <c r="P45" s="11">
        <f t="shared" si="13"/>
        <v>0.96417445482866049</v>
      </c>
      <c r="Q45" s="11">
        <f t="shared" si="14"/>
        <v>-3.6074478440296744E-2</v>
      </c>
      <c r="R45" s="11">
        <f t="shared" si="15"/>
        <v>1.8780023036628684E-3</v>
      </c>
      <c r="S45" s="12">
        <f t="shared" si="16"/>
        <v>1.8321384385195164E-3</v>
      </c>
    </row>
    <row r="46" spans="1:19" ht="15.75" x14ac:dyDescent="0.25">
      <c r="A46" s="2">
        <v>42318</v>
      </c>
      <c r="B46">
        <v>7.06</v>
      </c>
      <c r="C46">
        <f t="shared" si="6"/>
        <v>-2.8885832187070148E-2</v>
      </c>
      <c r="D46">
        <v>2.3418999999999999</v>
      </c>
      <c r="E46">
        <v>9.3999000000000006</v>
      </c>
      <c r="F46" s="17">
        <f t="shared" si="0"/>
        <v>2.4616670479860048E-4</v>
      </c>
      <c r="G46" s="17">
        <f t="shared" si="1"/>
        <v>1.0002461667047986</v>
      </c>
      <c r="H46">
        <f t="shared" si="7"/>
        <v>-2.9131998891868748E-2</v>
      </c>
      <c r="I46">
        <f t="shared" si="8"/>
        <v>8.4867335943584197E-4</v>
      </c>
      <c r="M46" s="10">
        <v>42482</v>
      </c>
      <c r="N46" s="11">
        <v>6.55</v>
      </c>
      <c r="O46" s="11">
        <v>5.8158319870759194E-2</v>
      </c>
      <c r="P46" s="11">
        <f t="shared" si="13"/>
        <v>1.0581583198707591</v>
      </c>
      <c r="Q46" s="11">
        <f t="shared" si="14"/>
        <v>5.7909749476380327E-2</v>
      </c>
      <c r="R46" s="11">
        <f t="shared" si="15"/>
        <v>2.5652506957963912E-3</v>
      </c>
      <c r="S46" s="12">
        <f t="shared" si="16"/>
        <v>2.6194683135268653E-3</v>
      </c>
    </row>
    <row r="47" spans="1:19" ht="15.75" x14ac:dyDescent="0.25">
      <c r="A47" s="2">
        <v>42319</v>
      </c>
      <c r="B47">
        <v>6.54</v>
      </c>
      <c r="C47">
        <f t="shared" si="6"/>
        <v>-7.3654390934844133E-2</v>
      </c>
      <c r="D47">
        <v>2.3300999999999998</v>
      </c>
      <c r="E47">
        <v>9.4212000000000007</v>
      </c>
      <c r="F47" s="17">
        <f t="shared" si="0"/>
        <v>2.467002049544309E-4</v>
      </c>
      <c r="G47" s="17">
        <f t="shared" si="1"/>
        <v>1.0002467002049544</v>
      </c>
      <c r="H47">
        <f t="shared" si="7"/>
        <v>-7.3901091139798564E-2</v>
      </c>
      <c r="I47">
        <f t="shared" si="8"/>
        <v>5.4613712716528135E-3</v>
      </c>
      <c r="M47" s="10">
        <v>42485</v>
      </c>
      <c r="N47" s="11">
        <v>6.4</v>
      </c>
      <c r="O47" s="11">
        <v>-2.2900763358778546E-2</v>
      </c>
      <c r="P47" s="11">
        <f t="shared" si="13"/>
        <v>0.97709923664122145</v>
      </c>
      <c r="Q47" s="11">
        <f t="shared" si="14"/>
        <v>-2.314916606388872E-2</v>
      </c>
      <c r="R47" s="11">
        <f t="shared" si="15"/>
        <v>9.2480529562213333E-4</v>
      </c>
      <c r="S47" s="12">
        <f t="shared" si="16"/>
        <v>8.9270527636987245E-4</v>
      </c>
    </row>
    <row r="48" spans="1:19" ht="15.75" x14ac:dyDescent="0.25">
      <c r="A48" s="2">
        <v>42320</v>
      </c>
      <c r="B48">
        <v>6.32</v>
      </c>
      <c r="C48">
        <f t="shared" si="6"/>
        <v>-3.3639143730886813E-2</v>
      </c>
      <c r="D48">
        <v>2.3115999999999999</v>
      </c>
      <c r="E48">
        <v>9.4832999999999998</v>
      </c>
      <c r="F48" s="17">
        <f t="shared" si="0"/>
        <v>2.4825502996694837E-4</v>
      </c>
      <c r="G48" s="17">
        <f t="shared" si="1"/>
        <v>1.0002482550299669</v>
      </c>
      <c r="H48">
        <f t="shared" si="7"/>
        <v>-3.3887398760853761E-2</v>
      </c>
      <c r="I48">
        <f t="shared" si="8"/>
        <v>1.148355794777113E-3</v>
      </c>
      <c r="M48" s="10">
        <v>42486</v>
      </c>
      <c r="N48" s="11">
        <v>6.6</v>
      </c>
      <c r="O48" s="11">
        <v>3.1249999999999889E-2</v>
      </c>
      <c r="P48" s="11">
        <f t="shared" si="13"/>
        <v>1.03125</v>
      </c>
      <c r="Q48" s="11">
        <f t="shared" si="14"/>
        <v>3.1002243119304107E-2</v>
      </c>
      <c r="R48" s="11">
        <f t="shared" si="15"/>
        <v>5.636254716535206E-4</v>
      </c>
      <c r="S48" s="12">
        <f t="shared" si="16"/>
        <v>5.8918995048668355E-4</v>
      </c>
    </row>
    <row r="49" spans="1:19" ht="15.75" x14ac:dyDescent="0.25">
      <c r="A49" s="2">
        <v>42321</v>
      </c>
      <c r="B49">
        <v>6.1</v>
      </c>
      <c r="C49">
        <f t="shared" si="6"/>
        <v>-3.4810126582278583E-2</v>
      </c>
      <c r="D49">
        <v>2.2658</v>
      </c>
      <c r="E49">
        <v>9.4993999999999996</v>
      </c>
      <c r="F49" s="17">
        <f t="shared" si="0"/>
        <v>2.4865798918183302E-4</v>
      </c>
      <c r="G49" s="17">
        <f t="shared" si="1"/>
        <v>1.0002486579891818</v>
      </c>
      <c r="H49">
        <f t="shared" si="7"/>
        <v>-3.5058784571460416E-2</v>
      </c>
      <c r="I49">
        <f t="shared" si="8"/>
        <v>1.2291183756280709E-3</v>
      </c>
      <c r="M49" s="10">
        <v>42487</v>
      </c>
      <c r="N49" s="11">
        <v>7.14</v>
      </c>
      <c r="O49" s="11">
        <v>8.1818181818181832E-2</v>
      </c>
      <c r="P49" s="11">
        <f t="shared" si="13"/>
        <v>1.0818181818181818</v>
      </c>
      <c r="Q49" s="11">
        <f t="shared" si="14"/>
        <v>8.15721804443124E-2</v>
      </c>
      <c r="R49" s="11">
        <f t="shared" si="15"/>
        <v>5.5220853281290113E-3</v>
      </c>
      <c r="S49" s="12">
        <f t="shared" si="16"/>
        <v>5.601500484129095E-3</v>
      </c>
    </row>
    <row r="50" spans="1:19" ht="15.75" x14ac:dyDescent="0.25">
      <c r="A50" s="2">
        <v>42324</v>
      </c>
      <c r="B50">
        <v>6.34</v>
      </c>
      <c r="C50">
        <f t="shared" si="6"/>
        <v>3.9344262295082005E-2</v>
      </c>
      <c r="D50">
        <v>2.2675999999999998</v>
      </c>
      <c r="E50">
        <v>9.4093</v>
      </c>
      <c r="F50" s="17">
        <f t="shared" si="0"/>
        <v>2.4640215895077588E-4</v>
      </c>
      <c r="G50" s="17">
        <f t="shared" si="1"/>
        <v>1.0002464021589508</v>
      </c>
      <c r="H50">
        <f t="shared" si="7"/>
        <v>3.9097860136131229E-2</v>
      </c>
      <c r="I50">
        <f t="shared" si="8"/>
        <v>1.5286426672244794E-3</v>
      </c>
      <c r="M50" s="10">
        <v>42488</v>
      </c>
      <c r="N50" s="11">
        <v>6.78</v>
      </c>
      <c r="O50" s="11">
        <v>-5.0420168067226816E-2</v>
      </c>
      <c r="P50" s="11">
        <f t="shared" si="13"/>
        <v>0.94957983193277318</v>
      </c>
      <c r="Q50" s="11">
        <f t="shared" si="14"/>
        <v>-5.0666938395954923E-2</v>
      </c>
      <c r="R50" s="11">
        <f t="shared" si="15"/>
        <v>3.355697660668381E-3</v>
      </c>
      <c r="S50" s="12">
        <f t="shared" si="16"/>
        <v>3.2942946453557694E-3</v>
      </c>
    </row>
    <row r="51" spans="1:19" ht="15.75" x14ac:dyDescent="0.25">
      <c r="A51" s="2">
        <v>42325</v>
      </c>
      <c r="B51">
        <v>5.87</v>
      </c>
      <c r="C51">
        <f t="shared" si="6"/>
        <v>-7.4132492113564638E-2</v>
      </c>
      <c r="D51">
        <v>2.2658</v>
      </c>
      <c r="E51">
        <v>9.4235000000000007</v>
      </c>
      <c r="F51" s="17">
        <f t="shared" si="0"/>
        <v>2.4675780675686987E-4</v>
      </c>
      <c r="G51" s="17">
        <f t="shared" si="1"/>
        <v>1.0002467578067569</v>
      </c>
      <c r="H51">
        <f t="shared" si="7"/>
        <v>-7.4379249920321508E-2</v>
      </c>
      <c r="I51">
        <f t="shared" si="8"/>
        <v>5.5322728187096474E-3</v>
      </c>
      <c r="M51" s="10">
        <v>42489</v>
      </c>
      <c r="N51" s="11">
        <v>6.87</v>
      </c>
      <c r="O51" s="11">
        <v>1.327433628318582E-2</v>
      </c>
      <c r="P51" s="11">
        <f t="shared" si="13"/>
        <v>1.0132743362831858</v>
      </c>
      <c r="Q51" s="11">
        <f t="shared" si="14"/>
        <v>1.3026324058416819E-2</v>
      </c>
      <c r="R51" s="11">
        <f t="shared" si="15"/>
        <v>3.3233824806106673E-5</v>
      </c>
      <c r="S51" s="12">
        <f t="shared" si="16"/>
        <v>3.9656191441162816E-5</v>
      </c>
    </row>
    <row r="52" spans="1:19" ht="15.75" x14ac:dyDescent="0.25">
      <c r="A52" s="2">
        <v>42326</v>
      </c>
      <c r="B52">
        <v>6</v>
      </c>
      <c r="C52">
        <f t="shared" si="6"/>
        <v>2.214650766609879E-2</v>
      </c>
      <c r="D52">
        <v>2.2728000000000002</v>
      </c>
      <c r="E52">
        <v>9.3636999999999997</v>
      </c>
      <c r="F52" s="17">
        <f t="shared" si="0"/>
        <v>2.4525976733302812E-4</v>
      </c>
      <c r="G52" s="17">
        <f t="shared" si="1"/>
        <v>1.000245259767333</v>
      </c>
      <c r="H52">
        <f t="shared" si="7"/>
        <v>2.1901247898765762E-2</v>
      </c>
      <c r="I52">
        <f t="shared" si="8"/>
        <v>4.7966465952319168E-4</v>
      </c>
      <c r="M52" s="10">
        <v>42492</v>
      </c>
      <c r="N52" s="11">
        <v>6.59</v>
      </c>
      <c r="O52" s="11">
        <v>-4.0756914119359569E-2</v>
      </c>
      <c r="P52" s="11">
        <f t="shared" si="13"/>
        <v>0.95924308588064044</v>
      </c>
      <c r="Q52" s="11">
        <f t="shared" si="14"/>
        <v>-4.1005336847606891E-2</v>
      </c>
      <c r="R52" s="11">
        <f t="shared" si="15"/>
        <v>2.3296822780839812E-3</v>
      </c>
      <c r="S52" s="12">
        <f t="shared" si="16"/>
        <v>2.2785676636161577E-3</v>
      </c>
    </row>
    <row r="53" spans="1:19" ht="15.75" x14ac:dyDescent="0.25">
      <c r="A53" s="2">
        <v>42327</v>
      </c>
      <c r="B53">
        <v>5.4</v>
      </c>
      <c r="C53">
        <f t="shared" si="6"/>
        <v>-9.9999999999999936E-2</v>
      </c>
      <c r="D53">
        <v>2.2482000000000002</v>
      </c>
      <c r="E53">
        <v>9.3679000000000006</v>
      </c>
      <c r="F53" s="17">
        <f t="shared" si="0"/>
        <v>2.4536500747296408E-4</v>
      </c>
      <c r="G53" s="17">
        <f t="shared" si="1"/>
        <v>1.000245365007473</v>
      </c>
      <c r="H53">
        <f t="shared" si="7"/>
        <v>-0.1002453650074729</v>
      </c>
      <c r="I53">
        <f t="shared" si="8"/>
        <v>1.0049133205481472E-2</v>
      </c>
      <c r="M53" s="10">
        <v>42493</v>
      </c>
      <c r="N53" s="11">
        <v>5.8</v>
      </c>
      <c r="O53" s="11">
        <v>-0.11987860394537178</v>
      </c>
      <c r="P53" s="11">
        <f t="shared" si="13"/>
        <v>0.88012139605462825</v>
      </c>
      <c r="Q53" s="11">
        <f t="shared" si="14"/>
        <v>-0.12012781496869676</v>
      </c>
      <c r="R53" s="11">
        <f t="shared" si="15"/>
        <v>1.6228023682478342E-2</v>
      </c>
      <c r="S53" s="12">
        <f t="shared" si="16"/>
        <v>1.6092653495404965E-2</v>
      </c>
    </row>
    <row r="54" spans="1:19" ht="15.75" x14ac:dyDescent="0.25">
      <c r="A54" s="2">
        <v>42328</v>
      </c>
      <c r="B54">
        <v>5.08</v>
      </c>
      <c r="C54">
        <f t="shared" si="6"/>
        <v>-5.925925925925931E-2</v>
      </c>
      <c r="D54">
        <v>2.2622999999999998</v>
      </c>
      <c r="E54">
        <v>9.3569999999999993</v>
      </c>
      <c r="F54" s="17">
        <f t="shared" si="0"/>
        <v>2.450918759091536E-4</v>
      </c>
      <c r="G54" s="17">
        <f t="shared" si="1"/>
        <v>1.0002450918759092</v>
      </c>
      <c r="H54">
        <f t="shared" si="7"/>
        <v>-5.9504351135168464E-2</v>
      </c>
      <c r="I54">
        <f t="shared" si="8"/>
        <v>3.5407678040174245E-3</v>
      </c>
      <c r="M54" s="10">
        <v>42494</v>
      </c>
      <c r="N54" s="11">
        <v>5.65</v>
      </c>
      <c r="O54" s="11">
        <v>-2.5862068965517151E-2</v>
      </c>
      <c r="P54" s="11">
        <f t="shared" si="13"/>
        <v>0.97413793103448287</v>
      </c>
      <c r="Q54" s="11">
        <f t="shared" si="14"/>
        <v>-2.6111375069472611E-2</v>
      </c>
      <c r="R54" s="11">
        <f t="shared" si="15"/>
        <v>1.1137451526880419E-3</v>
      </c>
      <c r="S54" s="12">
        <f t="shared" si="16"/>
        <v>1.0784907502330602E-3</v>
      </c>
    </row>
    <row r="55" spans="1:19" ht="15.75" x14ac:dyDescent="0.25">
      <c r="A55" s="2">
        <v>42331</v>
      </c>
      <c r="B55">
        <v>5.14</v>
      </c>
      <c r="C55">
        <f t="shared" si="6"/>
        <v>1.1811023622047168E-2</v>
      </c>
      <c r="D55">
        <v>2.2376999999999998</v>
      </c>
      <c r="E55">
        <v>9.3551000000000002</v>
      </c>
      <c r="F55" s="17">
        <f t="shared" si="0"/>
        <v>2.4504426304150506E-4</v>
      </c>
      <c r="G55" s="17">
        <f t="shared" si="1"/>
        <v>1.0002450442630415</v>
      </c>
      <c r="H55">
        <f t="shared" si="7"/>
        <v>1.1565979359005663E-2</v>
      </c>
      <c r="I55">
        <f t="shared" si="8"/>
        <v>1.3377187853294505E-4</v>
      </c>
      <c r="M55" s="10">
        <v>42495</v>
      </c>
      <c r="N55" s="11">
        <v>5.71</v>
      </c>
      <c r="O55" s="11">
        <v>1.0619469026548603E-2</v>
      </c>
      <c r="P55" s="11">
        <f t="shared" si="13"/>
        <v>1.0106194690265486</v>
      </c>
      <c r="Q55" s="11">
        <f t="shared" si="14"/>
        <v>1.0370400630338186E-2</v>
      </c>
      <c r="R55" s="11">
        <f t="shared" si="15"/>
        <v>9.6656020093659176E-6</v>
      </c>
      <c r="S55" s="12">
        <f t="shared" si="16"/>
        <v>1.3259741387854062E-5</v>
      </c>
    </row>
    <row r="56" spans="1:19" ht="15.75" x14ac:dyDescent="0.25">
      <c r="A56" s="2">
        <v>42332</v>
      </c>
      <c r="B56">
        <v>5.49</v>
      </c>
      <c r="C56">
        <f t="shared" si="6"/>
        <v>6.8093385214007887E-2</v>
      </c>
      <c r="D56">
        <v>2.2376999999999998</v>
      </c>
      <c r="E56">
        <v>9.3489000000000004</v>
      </c>
      <c r="F56" s="17">
        <f t="shared" si="0"/>
        <v>2.4488888899742989E-4</v>
      </c>
      <c r="G56" s="17">
        <f t="shared" si="1"/>
        <v>1.0002448888889974</v>
      </c>
      <c r="H56">
        <f t="shared" si="7"/>
        <v>6.7848496325010457E-2</v>
      </c>
      <c r="I56">
        <f t="shared" si="8"/>
        <v>4.6034184535649579E-3</v>
      </c>
      <c r="M56" s="10">
        <v>42496</v>
      </c>
      <c r="N56" s="11">
        <v>4.59</v>
      </c>
      <c r="O56" s="11">
        <v>-0.19614711033274959</v>
      </c>
      <c r="P56" s="11">
        <f t="shared" si="13"/>
        <v>0.80385288966725044</v>
      </c>
      <c r="Q56" s="11">
        <f t="shared" si="14"/>
        <v>-0.19639550302623623</v>
      </c>
      <c r="R56" s="11">
        <f t="shared" si="15"/>
        <v>4.1476152682565402E-2</v>
      </c>
      <c r="S56" s="12">
        <f t="shared" si="16"/>
        <v>4.1259566918311098E-2</v>
      </c>
    </row>
    <row r="57" spans="1:19" ht="15.75" x14ac:dyDescent="0.25">
      <c r="A57" s="2">
        <v>42333</v>
      </c>
      <c r="B57">
        <v>5.41</v>
      </c>
      <c r="C57">
        <f t="shared" si="6"/>
        <v>-1.4571948998178519E-2</v>
      </c>
      <c r="D57">
        <v>2.2341000000000002</v>
      </c>
      <c r="E57">
        <v>9.3369</v>
      </c>
      <c r="F57" s="17">
        <f t="shared" si="0"/>
        <v>2.4458814008232466E-4</v>
      </c>
      <c r="G57" s="17">
        <f t="shared" si="1"/>
        <v>1.0002445881400823</v>
      </c>
      <c r="H57">
        <f t="shared" si="7"/>
        <v>-1.4816537138260843E-2</v>
      </c>
      <c r="I57">
        <f t="shared" si="8"/>
        <v>2.1952977276946281E-4</v>
      </c>
      <c r="M57" s="10">
        <v>42499</v>
      </c>
      <c r="N57" s="11">
        <v>4.0999999999999996</v>
      </c>
      <c r="O57" s="11">
        <v>-0.10675381263616562</v>
      </c>
      <c r="P57" s="11">
        <f t="shared" si="13"/>
        <v>0.89324618736383443</v>
      </c>
      <c r="Q57" s="11">
        <f t="shared" si="14"/>
        <v>-0.10700193750518899</v>
      </c>
      <c r="R57" s="11">
        <f t="shared" si="15"/>
        <v>1.3056120695536558E-2</v>
      </c>
      <c r="S57" s="12">
        <f t="shared" si="16"/>
        <v>1.2934727931161514E-2</v>
      </c>
    </row>
    <row r="58" spans="1:19" ht="15.75" x14ac:dyDescent="0.25">
      <c r="A58" s="2">
        <v>42335</v>
      </c>
      <c r="B58">
        <v>5.26</v>
      </c>
      <c r="C58">
        <f t="shared" si="6"/>
        <v>-2.7726432532347571E-2</v>
      </c>
      <c r="D58">
        <v>2.2201</v>
      </c>
      <c r="E58">
        <v>9.3325999999999993</v>
      </c>
      <c r="F58" s="17">
        <f t="shared" si="0"/>
        <v>2.4448036370983139E-4</v>
      </c>
      <c r="G58" s="17">
        <f t="shared" si="1"/>
        <v>1.0002444803637098</v>
      </c>
      <c r="H58">
        <f t="shared" si="7"/>
        <v>-2.7970912896057402E-2</v>
      </c>
      <c r="I58">
        <f t="shared" si="8"/>
        <v>7.8237196823883028E-4</v>
      </c>
      <c r="M58" s="10">
        <v>42500</v>
      </c>
      <c r="N58" s="11">
        <v>4.3</v>
      </c>
      <c r="O58" s="11">
        <v>4.8780487804878099E-2</v>
      </c>
      <c r="P58" s="11">
        <f t="shared" si="13"/>
        <v>1.0487804878048781</v>
      </c>
      <c r="Q58" s="11">
        <f t="shared" si="14"/>
        <v>4.8533602276692019E-2</v>
      </c>
      <c r="R58" s="11">
        <f t="shared" si="15"/>
        <v>1.7033909250915742E-3</v>
      </c>
      <c r="S58" s="12">
        <f t="shared" si="16"/>
        <v>1.7476241152623517E-3</v>
      </c>
    </row>
    <row r="59" spans="1:19" ht="15.75" x14ac:dyDescent="0.25">
      <c r="A59" s="2">
        <v>42338</v>
      </c>
      <c r="B59">
        <v>5.27</v>
      </c>
      <c r="C59">
        <f t="shared" si="6"/>
        <v>1.901140684410606E-3</v>
      </c>
      <c r="D59">
        <v>2.206</v>
      </c>
      <c r="E59">
        <v>9.3489000000000004</v>
      </c>
      <c r="F59" s="17">
        <f t="shared" si="0"/>
        <v>2.4488888899742989E-4</v>
      </c>
      <c r="G59" s="17">
        <f t="shared" si="1"/>
        <v>1.0002448888889974</v>
      </c>
      <c r="H59">
        <f t="shared" si="7"/>
        <v>1.6562517954131762E-3</v>
      </c>
      <c r="I59">
        <f t="shared" si="8"/>
        <v>2.7431700098093694E-6</v>
      </c>
      <c r="M59" s="10">
        <v>42501</v>
      </c>
      <c r="N59" s="11">
        <v>4.3600000000000003</v>
      </c>
      <c r="O59" s="11">
        <v>1.3953488372093139E-2</v>
      </c>
      <c r="P59" s="11">
        <f t="shared" si="13"/>
        <v>1.0139534883720931</v>
      </c>
      <c r="Q59" s="11">
        <f t="shared" si="14"/>
        <v>1.3705703953150119E-2</v>
      </c>
      <c r="R59" s="11">
        <f t="shared" si="15"/>
        <v>4.1528467025319411E-5</v>
      </c>
      <c r="S59" s="12">
        <f t="shared" si="16"/>
        <v>4.8674288529418614E-5</v>
      </c>
    </row>
    <row r="60" spans="1:19" ht="15.75" x14ac:dyDescent="0.25">
      <c r="A60" s="2">
        <v>42339</v>
      </c>
      <c r="B60">
        <v>5.51</v>
      </c>
      <c r="C60">
        <f t="shared" si="6"/>
        <v>4.554079696394691E-2</v>
      </c>
      <c r="D60">
        <v>2.1431</v>
      </c>
      <c r="E60">
        <v>9.2889999999999997</v>
      </c>
      <c r="F60" s="17">
        <f t="shared" si="0"/>
        <v>2.4338732263085028E-4</v>
      </c>
      <c r="G60" s="17">
        <f t="shared" si="1"/>
        <v>1.0002433873226309</v>
      </c>
      <c r="H60">
        <f t="shared" si="7"/>
        <v>4.529740964131606E-2</v>
      </c>
      <c r="I60">
        <f t="shared" si="8"/>
        <v>2.0518553202131932E-3</v>
      </c>
      <c r="M60" s="10">
        <v>42502</v>
      </c>
      <c r="N60" s="11">
        <v>4.17</v>
      </c>
      <c r="O60" s="11">
        <v>-4.3577981651376232E-2</v>
      </c>
      <c r="P60" s="11">
        <f t="shared" si="13"/>
        <v>0.95642201834862373</v>
      </c>
      <c r="Q60" s="11">
        <f t="shared" si="14"/>
        <v>-4.3825608347529979E-2</v>
      </c>
      <c r="R60" s="11">
        <f t="shared" si="15"/>
        <v>2.6098870707068843E-3</v>
      </c>
      <c r="S60" s="12">
        <f t="shared" si="16"/>
        <v>2.5557692187802255E-3</v>
      </c>
    </row>
    <row r="61" spans="1:19" ht="15.75" x14ac:dyDescent="0.25">
      <c r="A61" s="2">
        <v>42340</v>
      </c>
      <c r="B61">
        <v>5.52</v>
      </c>
      <c r="C61">
        <f t="shared" si="6"/>
        <v>1.8148820326678379E-3</v>
      </c>
      <c r="D61">
        <v>2.1797</v>
      </c>
      <c r="E61">
        <v>9.3279999999999994</v>
      </c>
      <c r="F61" s="17">
        <f t="shared" si="0"/>
        <v>2.4436506337566222E-4</v>
      </c>
      <c r="G61" s="17">
        <f t="shared" si="1"/>
        <v>1.0002443650633757</v>
      </c>
      <c r="H61">
        <f t="shared" si="7"/>
        <v>1.5705169692921757E-3</v>
      </c>
      <c r="I61">
        <f t="shared" si="8"/>
        <v>2.4665235508346808E-6</v>
      </c>
      <c r="M61" s="10">
        <v>42503</v>
      </c>
      <c r="N61" s="11">
        <v>4.0599999999999996</v>
      </c>
      <c r="O61" s="11">
        <v>-2.6378896882494084E-2</v>
      </c>
      <c r="P61" s="11">
        <f t="shared" si="13"/>
        <v>0.97362110311750594</v>
      </c>
      <c r="Q61" s="11">
        <f t="shared" si="14"/>
        <v>-2.6627855175517932E-2</v>
      </c>
      <c r="R61" s="11">
        <f t="shared" si="15"/>
        <v>1.1484847002003397E-3</v>
      </c>
      <c r="S61" s="12">
        <f t="shared" si="16"/>
        <v>1.1126803108376221E-3</v>
      </c>
    </row>
    <row r="62" spans="1:19" ht="15.75" x14ac:dyDescent="0.25">
      <c r="A62" s="2">
        <v>42341</v>
      </c>
      <c r="B62">
        <v>4.87</v>
      </c>
      <c r="C62">
        <f t="shared" si="6"/>
        <v>-0.11775362318840571</v>
      </c>
      <c r="D62">
        <v>2.3136000000000001</v>
      </c>
      <c r="E62">
        <v>9.3937000000000008</v>
      </c>
      <c r="F62" s="17">
        <f t="shared" si="0"/>
        <v>2.4601139420887819E-4</v>
      </c>
      <c r="G62" s="17">
        <f t="shared" si="1"/>
        <v>1.0002460113942089</v>
      </c>
      <c r="H62">
        <f t="shared" si="7"/>
        <v>-0.11799963458261459</v>
      </c>
      <c r="I62">
        <f t="shared" si="8"/>
        <v>1.3923913761630572E-2</v>
      </c>
      <c r="M62" s="10">
        <v>42506</v>
      </c>
      <c r="N62" s="11">
        <v>3.9</v>
      </c>
      <c r="O62" s="11">
        <v>-3.9408866995073823E-2</v>
      </c>
      <c r="P62" s="11">
        <f t="shared" si="13"/>
        <v>0.96059113300492616</v>
      </c>
      <c r="Q62" s="11">
        <f t="shared" si="14"/>
        <v>-3.9657447400428737E-2</v>
      </c>
      <c r="R62" s="11">
        <f t="shared" si="15"/>
        <v>2.2013825108976228E-3</v>
      </c>
      <c r="S62" s="12">
        <f t="shared" si="16"/>
        <v>2.1517032306088827E-3</v>
      </c>
    </row>
    <row r="63" spans="1:19" ht="15.75" x14ac:dyDescent="0.25">
      <c r="A63" s="2">
        <v>42342</v>
      </c>
      <c r="B63">
        <v>4.55</v>
      </c>
      <c r="C63">
        <f t="shared" si="6"/>
        <v>-6.5708418891170489E-2</v>
      </c>
      <c r="D63">
        <v>2.2692999999999999</v>
      </c>
      <c r="E63">
        <v>9.3116000000000003</v>
      </c>
      <c r="F63" s="17">
        <f t="shared" si="0"/>
        <v>2.439539532439472E-4</v>
      </c>
      <c r="G63" s="17">
        <f t="shared" si="1"/>
        <v>1.0002439539532439</v>
      </c>
      <c r="H63">
        <f t="shared" si="7"/>
        <v>-6.5952372844414436E-2</v>
      </c>
      <c r="I63">
        <f t="shared" si="8"/>
        <v>4.3497154838086551E-3</v>
      </c>
      <c r="M63" s="10">
        <v>42507</v>
      </c>
      <c r="N63" s="11">
        <v>3.93</v>
      </c>
      <c r="O63" s="11">
        <v>7.6923076923077561E-3</v>
      </c>
      <c r="P63" s="11">
        <f t="shared" si="13"/>
        <v>1.0076923076923077</v>
      </c>
      <c r="Q63" s="11">
        <f t="shared" si="14"/>
        <v>7.4426513196773425E-3</v>
      </c>
      <c r="R63" s="11">
        <f t="shared" si="15"/>
        <v>3.2835549487675443E-8</v>
      </c>
      <c r="S63" s="12">
        <f t="shared" si="16"/>
        <v>5.0928700321535877E-7</v>
      </c>
    </row>
    <row r="64" spans="1:19" ht="15.75" x14ac:dyDescent="0.25">
      <c r="A64" s="2">
        <v>42345</v>
      </c>
      <c r="B64">
        <v>4.2699999999999996</v>
      </c>
      <c r="C64">
        <f t="shared" si="6"/>
        <v>-6.1538461538461597E-2</v>
      </c>
      <c r="D64">
        <v>2.2288000000000001</v>
      </c>
      <c r="E64">
        <v>9.3333999999999993</v>
      </c>
      <c r="F64" s="17">
        <f t="shared" si="0"/>
        <v>2.4450041544810119E-4</v>
      </c>
      <c r="G64" s="17">
        <f t="shared" si="1"/>
        <v>1.0002445004154481</v>
      </c>
      <c r="H64">
        <f t="shared" si="7"/>
        <v>-6.1782961953909699E-2</v>
      </c>
      <c r="I64">
        <f t="shared" si="8"/>
        <v>3.8171343877982534E-3</v>
      </c>
      <c r="M64" s="10">
        <v>42508</v>
      </c>
      <c r="N64" s="11">
        <v>3.85</v>
      </c>
      <c r="O64" s="11">
        <v>-2.0356234096692131E-2</v>
      </c>
      <c r="P64" s="11">
        <f t="shared" si="13"/>
        <v>0.97964376590330782</v>
      </c>
      <c r="Q64" s="11">
        <f t="shared" si="14"/>
        <v>-2.0606083098064391E-2</v>
      </c>
      <c r="R64" s="11">
        <f t="shared" si="15"/>
        <v>7.7659915010199984E-4</v>
      </c>
      <c r="S64" s="12">
        <f t="shared" si="16"/>
        <v>7.4720719708524087E-4</v>
      </c>
    </row>
    <row r="65" spans="1:19" ht="15.75" x14ac:dyDescent="0.25">
      <c r="A65" s="2">
        <v>42346</v>
      </c>
      <c r="B65">
        <v>4.4000000000000004</v>
      </c>
      <c r="C65">
        <f t="shared" si="6"/>
        <v>3.0444964871194566E-2</v>
      </c>
      <c r="D65">
        <v>2.2181999999999999</v>
      </c>
      <c r="E65">
        <v>9.3653999999999993</v>
      </c>
      <c r="F65" s="17">
        <f t="shared" si="0"/>
        <v>2.4530236501818514E-4</v>
      </c>
      <c r="G65" s="17">
        <f t="shared" si="1"/>
        <v>1.0002453023650182</v>
      </c>
      <c r="H65">
        <f t="shared" si="7"/>
        <v>3.0199662506176381E-2</v>
      </c>
      <c r="I65">
        <f t="shared" si="8"/>
        <v>9.1201961548695548E-4</v>
      </c>
      <c r="M65" s="10">
        <v>42509</v>
      </c>
      <c r="N65" s="11">
        <v>3.86</v>
      </c>
      <c r="O65" s="11">
        <v>2.5974025974025419E-3</v>
      </c>
      <c r="P65" s="11">
        <f t="shared" si="13"/>
        <v>1.0025974025974025</v>
      </c>
      <c r="Q65" s="11">
        <f t="shared" si="14"/>
        <v>2.3472384144851968E-3</v>
      </c>
      <c r="R65" s="11">
        <f t="shared" si="15"/>
        <v>2.4149431268401855E-5</v>
      </c>
      <c r="S65" s="12">
        <f t="shared" si="16"/>
        <v>1.9199903377401951E-5</v>
      </c>
    </row>
    <row r="66" spans="1:19" ht="15.75" x14ac:dyDescent="0.25">
      <c r="A66" s="2">
        <v>42347</v>
      </c>
      <c r="B66">
        <v>4.47</v>
      </c>
      <c r="C66">
        <f t="shared" si="6"/>
        <v>1.5909090909090772E-2</v>
      </c>
      <c r="D66">
        <v>2.2164000000000001</v>
      </c>
      <c r="E66">
        <v>9.4077000000000002</v>
      </c>
      <c r="F66" s="17">
        <f t="shared" si="0"/>
        <v>2.4636208307304841E-4</v>
      </c>
      <c r="G66" s="17">
        <f t="shared" si="1"/>
        <v>1.000246362083073</v>
      </c>
      <c r="H66">
        <f t="shared" si="7"/>
        <v>1.5662728826017724E-2</v>
      </c>
      <c r="I66">
        <f t="shared" si="8"/>
        <v>2.4532107427736654E-4</v>
      </c>
      <c r="M66" s="10">
        <v>42510</v>
      </c>
      <c r="N66" s="11">
        <v>3.7199999999999998</v>
      </c>
      <c r="O66" s="11">
        <v>-3.6269430051813503E-2</v>
      </c>
      <c r="P66" s="11">
        <f t="shared" si="13"/>
        <v>0.96373056994818651</v>
      </c>
      <c r="Q66" s="11">
        <f t="shared" si="14"/>
        <v>-3.6519051399585348E-2</v>
      </c>
      <c r="R66" s="11">
        <f t="shared" si="15"/>
        <v>1.9167319086772982E-3</v>
      </c>
      <c r="S66" s="12">
        <f t="shared" si="16"/>
        <v>1.8703946287706662E-3</v>
      </c>
    </row>
    <row r="67" spans="1:19" ht="15.75" x14ac:dyDescent="0.25">
      <c r="A67" s="2">
        <v>42348</v>
      </c>
      <c r="B67">
        <v>4.5600000000000005</v>
      </c>
      <c r="C67">
        <f t="shared" si="6"/>
        <v>2.0134228187919632E-2</v>
      </c>
      <c r="D67">
        <v>2.2305000000000001</v>
      </c>
      <c r="E67">
        <v>9.4085000000000001</v>
      </c>
      <c r="F67" s="17">
        <f t="shared" ref="F67:F130" si="17">(((E67/100)+1)^(1/365)-1)</f>
        <v>2.4638212108496482E-4</v>
      </c>
      <c r="G67" s="17">
        <f t="shared" ref="G67:G130" si="18">1+F67</f>
        <v>1.000246382121085</v>
      </c>
      <c r="H67">
        <f t="shared" si="7"/>
        <v>1.9887846066834667E-2</v>
      </c>
      <c r="I67">
        <f t="shared" si="8"/>
        <v>3.9552642117811115E-4</v>
      </c>
      <c r="M67" s="10">
        <v>42513</v>
      </c>
      <c r="N67" s="11">
        <v>3.67</v>
      </c>
      <c r="O67" s="11">
        <v>-1.3440860215053717E-2</v>
      </c>
      <c r="P67" s="11">
        <f t="shared" si="13"/>
        <v>0.98655913978494625</v>
      </c>
      <c r="Q67" s="11">
        <f t="shared" si="14"/>
        <v>-1.3691014392763289E-2</v>
      </c>
      <c r="R67" s="11">
        <f t="shared" si="15"/>
        <v>4.3900557551128638E-4</v>
      </c>
      <c r="S67" s="12">
        <f t="shared" si="16"/>
        <v>4.1697730835482395E-4</v>
      </c>
    </row>
    <row r="68" spans="1:19" ht="15.75" x14ac:dyDescent="0.25">
      <c r="A68" s="2">
        <v>42349</v>
      </c>
      <c r="B68">
        <v>4.16</v>
      </c>
      <c r="C68">
        <f t="shared" ref="C68:C131" si="19">(B68-B67)/B67</f>
        <v>-8.77192982456141E-2</v>
      </c>
      <c r="D68">
        <v>2.1269999999999998</v>
      </c>
      <c r="E68">
        <v>9.4837000000000007</v>
      </c>
      <c r="F68" s="17">
        <f t="shared" si="17"/>
        <v>2.4826504209185529E-4</v>
      </c>
      <c r="G68" s="17">
        <f t="shared" si="18"/>
        <v>1.0002482650420919</v>
      </c>
      <c r="H68">
        <f t="shared" ref="H68:H131" si="20">C68-F68</f>
        <v>-8.7967563287705955E-2</v>
      </c>
      <c r="I68">
        <f t="shared" ref="I68:I131" si="21">H68^2</f>
        <v>7.7382921907765525E-3</v>
      </c>
      <c r="M68" s="10">
        <v>42514</v>
      </c>
      <c r="N68" s="11">
        <v>4.05</v>
      </c>
      <c r="O68" s="11">
        <v>0.10354223433242504</v>
      </c>
      <c r="P68" s="11">
        <f t="shared" si="13"/>
        <v>1.103542234332425</v>
      </c>
      <c r="Q68" s="11">
        <f t="shared" si="14"/>
        <v>0.10329436980378603</v>
      </c>
      <c r="R68" s="11">
        <f t="shared" si="15"/>
        <v>9.2223225505501365E-3</v>
      </c>
      <c r="S68" s="12">
        <f t="shared" si="16"/>
        <v>9.3248691294554494E-3</v>
      </c>
    </row>
    <row r="69" spans="1:19" ht="15.75" x14ac:dyDescent="0.25">
      <c r="A69" s="2">
        <v>42352</v>
      </c>
      <c r="B69">
        <v>4</v>
      </c>
      <c r="C69">
        <f t="shared" si="19"/>
        <v>-3.8461538461538491E-2</v>
      </c>
      <c r="D69">
        <v>2.2217000000000002</v>
      </c>
      <c r="E69">
        <v>9.4649999999999999</v>
      </c>
      <c r="F69" s="17">
        <f t="shared" si="17"/>
        <v>2.4779693623711019E-4</v>
      </c>
      <c r="G69" s="17">
        <f t="shared" si="18"/>
        <v>1.0002477969362371</v>
      </c>
      <c r="H69">
        <f t="shared" si="20"/>
        <v>-3.8709335397775602E-2</v>
      </c>
      <c r="I69">
        <f t="shared" si="21"/>
        <v>1.4984126469374831E-3</v>
      </c>
      <c r="M69" s="10">
        <v>42515</v>
      </c>
      <c r="N69" s="11">
        <v>4.3499999999999996</v>
      </c>
      <c r="O69" s="11">
        <v>7.4074074074074028E-2</v>
      </c>
      <c r="P69" s="11">
        <f t="shared" si="13"/>
        <v>1.074074074074074</v>
      </c>
      <c r="Q69" s="11">
        <f t="shared" si="14"/>
        <v>7.3827549186383193E-2</v>
      </c>
      <c r="R69" s="11">
        <f t="shared" si="15"/>
        <v>4.4310461601342645E-3</v>
      </c>
      <c r="S69" s="12">
        <f t="shared" si="16"/>
        <v>4.5022142496021662E-3</v>
      </c>
    </row>
    <row r="70" spans="1:19" ht="15.75" x14ac:dyDescent="0.25">
      <c r="A70" s="2">
        <v>42353</v>
      </c>
      <c r="B70">
        <v>3.76</v>
      </c>
      <c r="C70">
        <f t="shared" si="19"/>
        <v>-6.0000000000000053E-2</v>
      </c>
      <c r="D70">
        <v>2.2658</v>
      </c>
      <c r="E70">
        <v>9.4153000000000002</v>
      </c>
      <c r="F70" s="17">
        <f t="shared" si="17"/>
        <v>2.4655243828730633E-4</v>
      </c>
      <c r="G70" s="17">
        <f t="shared" si="18"/>
        <v>1.0002465524382873</v>
      </c>
      <c r="H70">
        <f t="shared" si="20"/>
        <v>-6.024655243828736E-2</v>
      </c>
      <c r="I70">
        <f t="shared" si="21"/>
        <v>3.6296470806993085E-3</v>
      </c>
      <c r="M70" s="10">
        <v>42516</v>
      </c>
      <c r="N70" s="11">
        <v>4.2300000000000004</v>
      </c>
      <c r="O70" s="11">
        <v>-2.7586206896551547E-2</v>
      </c>
      <c r="P70" s="11">
        <f t="shared" si="13"/>
        <v>0.97241379310344844</v>
      </c>
      <c r="Q70" s="11">
        <f t="shared" si="14"/>
        <v>-2.7832511369526348E-2</v>
      </c>
      <c r="R70" s="11">
        <f t="shared" si="15"/>
        <v>1.231585808682178E-3</v>
      </c>
      <c r="S70" s="12">
        <f t="shared" si="16"/>
        <v>1.1944986106937792E-3</v>
      </c>
    </row>
    <row r="71" spans="1:19" ht="15.75" x14ac:dyDescent="0.25">
      <c r="A71" s="2">
        <v>42354</v>
      </c>
      <c r="B71">
        <v>3.9</v>
      </c>
      <c r="C71">
        <f t="shared" si="19"/>
        <v>3.7234042553191522E-2</v>
      </c>
      <c r="D71">
        <v>2.2959999999999998</v>
      </c>
      <c r="E71">
        <v>9.3544999999999998</v>
      </c>
      <c r="F71" s="17">
        <f t="shared" si="17"/>
        <v>2.4502922722757781E-4</v>
      </c>
      <c r="G71" s="17">
        <f t="shared" si="18"/>
        <v>1.0002450292272276</v>
      </c>
      <c r="H71">
        <f t="shared" si="20"/>
        <v>3.6989013325963944E-2</v>
      </c>
      <c r="I71">
        <f t="shared" si="21"/>
        <v>1.3681871068283384E-3</v>
      </c>
      <c r="M71" s="10">
        <v>42517</v>
      </c>
      <c r="N71" s="11">
        <v>4.16</v>
      </c>
      <c r="O71" s="11">
        <v>-1.6548463356974061E-2</v>
      </c>
      <c r="P71" s="11">
        <f t="shared" si="13"/>
        <v>0.98345153664302598</v>
      </c>
      <c r="Q71" s="11">
        <f t="shared" si="14"/>
        <v>-1.6794164103667006E-2</v>
      </c>
      <c r="R71" s="11">
        <f t="shared" si="15"/>
        <v>5.7867235335057159E-4</v>
      </c>
      <c r="S71" s="12">
        <f t="shared" si="16"/>
        <v>5.5333961871556513E-4</v>
      </c>
    </row>
    <row r="72" spans="1:19" ht="15.75" x14ac:dyDescent="0.25">
      <c r="A72" s="2">
        <v>42355</v>
      </c>
      <c r="B72">
        <v>3.7199999999999998</v>
      </c>
      <c r="C72">
        <f t="shared" si="19"/>
        <v>-4.6153846153846198E-2</v>
      </c>
      <c r="D72">
        <v>2.2233999999999998</v>
      </c>
      <c r="E72">
        <v>9.4087999999999994</v>
      </c>
      <c r="F72" s="17">
        <f t="shared" si="17"/>
        <v>2.4638963530176916E-4</v>
      </c>
      <c r="G72" s="17">
        <f t="shared" si="18"/>
        <v>1.0002463896353018</v>
      </c>
      <c r="H72">
        <f t="shared" si="20"/>
        <v>-4.6400235789147967E-2</v>
      </c>
      <c r="I72">
        <f t="shared" si="21"/>
        <v>2.1529818812885278E-3</v>
      </c>
      <c r="M72" s="10">
        <v>42521</v>
      </c>
      <c r="N72" s="11">
        <v>4.29</v>
      </c>
      <c r="O72" s="11">
        <v>3.1249999999999972E-2</v>
      </c>
      <c r="P72" s="11">
        <f t="shared" si="13"/>
        <v>1.03125</v>
      </c>
      <c r="Q72" s="11">
        <f t="shared" si="14"/>
        <v>3.1004001131221121E-2</v>
      </c>
      <c r="R72" s="11">
        <f t="shared" si="15"/>
        <v>5.6370894795439868E-4</v>
      </c>
      <c r="S72" s="12">
        <f t="shared" si="16"/>
        <v>5.8927529885102867E-4</v>
      </c>
    </row>
    <row r="73" spans="1:19" ht="15.75" x14ac:dyDescent="0.25">
      <c r="A73" s="2">
        <v>42356</v>
      </c>
      <c r="B73">
        <v>4.05</v>
      </c>
      <c r="C73">
        <f t="shared" si="19"/>
        <v>8.8709677419354857E-2</v>
      </c>
      <c r="D73">
        <v>2.2040000000000002</v>
      </c>
      <c r="E73">
        <v>9.4928000000000008</v>
      </c>
      <c r="F73" s="17">
        <f t="shared" si="17"/>
        <v>2.4849280807881513E-4</v>
      </c>
      <c r="G73" s="17">
        <f t="shared" si="18"/>
        <v>1.0002484928080788</v>
      </c>
      <c r="H73">
        <f t="shared" si="20"/>
        <v>8.8461184611276042E-2</v>
      </c>
      <c r="I73">
        <f t="shared" si="21"/>
        <v>7.8253811828302607E-3</v>
      </c>
      <c r="M73" s="10">
        <v>42522</v>
      </c>
      <c r="N73" s="11">
        <v>4.37</v>
      </c>
      <c r="O73" s="11">
        <v>1.8648018648018665E-2</v>
      </c>
      <c r="P73" s="11">
        <f t="shared" si="13"/>
        <v>1.0186480186480187</v>
      </c>
      <c r="Q73" s="11">
        <f t="shared" si="14"/>
        <v>1.8402014769060875E-2</v>
      </c>
      <c r="R73" s="11">
        <f t="shared" si="15"/>
        <v>1.2411228366350399E-4</v>
      </c>
      <c r="S73" s="12">
        <f t="shared" si="16"/>
        <v>1.3625909055537945E-4</v>
      </c>
    </row>
    <row r="74" spans="1:19" ht="15.75" x14ac:dyDescent="0.25">
      <c r="A74" s="2">
        <v>42359</v>
      </c>
      <c r="B74">
        <v>4.0599999999999996</v>
      </c>
      <c r="C74">
        <f t="shared" si="19"/>
        <v>2.4691358024690833E-3</v>
      </c>
      <c r="D74">
        <v>2.1917</v>
      </c>
      <c r="E74">
        <v>9.4673999999999996</v>
      </c>
      <c r="F74" s="17">
        <f t="shared" si="17"/>
        <v>2.4785701845431163E-4</v>
      </c>
      <c r="G74" s="17">
        <f t="shared" si="18"/>
        <v>1.0002478570184543</v>
      </c>
      <c r="H74">
        <f t="shared" si="20"/>
        <v>2.2212787840147716E-3</v>
      </c>
      <c r="I74">
        <f t="shared" si="21"/>
        <v>4.9340794363141428E-6</v>
      </c>
      <c r="M74" s="10">
        <v>42523</v>
      </c>
      <c r="N74" s="11">
        <v>4.25</v>
      </c>
      <c r="O74" s="11">
        <v>-2.7459954233409634E-2</v>
      </c>
      <c r="P74" s="11">
        <f t="shared" si="13"/>
        <v>0.97254004576659037</v>
      </c>
      <c r="Q74" s="11">
        <f t="shared" si="14"/>
        <v>-2.7705682538963106E-2</v>
      </c>
      <c r="R74" s="11">
        <f t="shared" si="15"/>
        <v>1.2227000432155238E-3</v>
      </c>
      <c r="S74" s="12">
        <f t="shared" si="16"/>
        <v>1.1857479021160871E-3</v>
      </c>
    </row>
    <row r="75" spans="1:19" ht="15.75" x14ac:dyDescent="0.25">
      <c r="A75" s="2">
        <v>42360</v>
      </c>
      <c r="B75">
        <v>3.98</v>
      </c>
      <c r="C75">
        <f t="shared" si="19"/>
        <v>-1.9704433497536856E-2</v>
      </c>
      <c r="D75">
        <v>2.2357</v>
      </c>
      <c r="E75">
        <v>9.4206000000000003</v>
      </c>
      <c r="F75" s="17">
        <f t="shared" si="17"/>
        <v>2.466851781988133E-4</v>
      </c>
      <c r="G75" s="17">
        <f t="shared" si="18"/>
        <v>1.0002466851781988</v>
      </c>
      <c r="H75">
        <f t="shared" si="20"/>
        <v>-1.9951118675735669E-2</v>
      </c>
      <c r="I75">
        <f t="shared" si="21"/>
        <v>3.980471364132886E-4</v>
      </c>
      <c r="M75" s="10">
        <v>42524</v>
      </c>
      <c r="N75" s="11">
        <v>4.09</v>
      </c>
      <c r="O75" s="11">
        <v>-3.7647058823529443E-2</v>
      </c>
      <c r="P75" s="11">
        <f t="shared" ref="P75:P106" si="22">1+O75</f>
        <v>0.96235294117647052</v>
      </c>
      <c r="Q75" s="11">
        <f t="shared" ref="Q75:Q106" si="23">O75-F187</f>
        <v>-3.7892914898370066E-2</v>
      </c>
      <c r="R75" s="11">
        <f t="shared" ref="R75:R106" si="24">(Q75-$U$14)^2</f>
        <v>2.0389162628855332E-3</v>
      </c>
      <c r="S75" s="12">
        <f t="shared" ref="S75:S106" si="25">(Q75-$U$15)^2</f>
        <v>1.991115989673828E-3</v>
      </c>
    </row>
    <row r="76" spans="1:19" ht="15.75" x14ac:dyDescent="0.25">
      <c r="A76" s="2">
        <v>42361</v>
      </c>
      <c r="B76">
        <v>4.4000000000000004</v>
      </c>
      <c r="C76">
        <f t="shared" si="19"/>
        <v>0.10552763819095487</v>
      </c>
      <c r="D76">
        <v>2.2534000000000001</v>
      </c>
      <c r="E76">
        <v>9.3605999999999998</v>
      </c>
      <c r="F76" s="17">
        <f t="shared" si="17"/>
        <v>2.45182087501572E-4</v>
      </c>
      <c r="G76" s="17">
        <f t="shared" si="18"/>
        <v>1.0002451820875016</v>
      </c>
      <c r="H76">
        <f t="shared" si="20"/>
        <v>0.1052824561034533</v>
      </c>
      <c r="I76">
        <f t="shared" si="21"/>
        <v>1.1084395563175571E-2</v>
      </c>
      <c r="M76" s="10">
        <v>42527</v>
      </c>
      <c r="N76" s="11">
        <v>4.57</v>
      </c>
      <c r="O76" s="11">
        <v>0.1173594132029341</v>
      </c>
      <c r="P76" s="11">
        <f t="shared" si="22"/>
        <v>1.1173594132029341</v>
      </c>
      <c r="Q76" s="11">
        <f t="shared" si="23"/>
        <v>0.11711364731756181</v>
      </c>
      <c r="R76" s="11">
        <f t="shared" si="24"/>
        <v>1.2067506244410482E-2</v>
      </c>
      <c r="S76" s="12">
        <f t="shared" si="25"/>
        <v>1.2184768630600501E-2</v>
      </c>
    </row>
    <row r="77" spans="1:19" ht="15.75" x14ac:dyDescent="0.25">
      <c r="A77" s="2">
        <v>42362</v>
      </c>
      <c r="B77">
        <v>4.45</v>
      </c>
      <c r="C77">
        <f t="shared" si="19"/>
        <v>1.1363636363636322E-2</v>
      </c>
      <c r="D77">
        <v>2.2410000000000001</v>
      </c>
      <c r="E77">
        <v>9.3620000000000001</v>
      </c>
      <c r="F77" s="17">
        <f t="shared" si="17"/>
        <v>2.4521716898773249E-4</v>
      </c>
      <c r="G77" s="17">
        <f t="shared" si="18"/>
        <v>1.0002452171689877</v>
      </c>
      <c r="H77">
        <f t="shared" si="20"/>
        <v>1.111841919464859E-2</v>
      </c>
      <c r="I77">
        <f t="shared" si="21"/>
        <v>1.2361924538793019E-4</v>
      </c>
      <c r="M77" s="10">
        <v>42528</v>
      </c>
      <c r="N77" s="11">
        <v>4.67</v>
      </c>
      <c r="O77" s="11">
        <v>2.1881838074398169E-2</v>
      </c>
      <c r="P77" s="11">
        <f t="shared" si="22"/>
        <v>1.0218818380743981</v>
      </c>
      <c r="Q77" s="11">
        <f t="shared" si="23"/>
        <v>2.1636412931511889E-2</v>
      </c>
      <c r="R77" s="11">
        <f t="shared" si="24"/>
        <v>2.0663968868897653E-4</v>
      </c>
      <c r="S77" s="12">
        <f t="shared" si="25"/>
        <v>2.2223072629357817E-4</v>
      </c>
    </row>
    <row r="78" spans="1:19" ht="15.75" x14ac:dyDescent="0.25">
      <c r="A78" s="2">
        <v>42366</v>
      </c>
      <c r="B78">
        <v>4.07</v>
      </c>
      <c r="C78">
        <f t="shared" si="19"/>
        <v>-8.5393258426966268E-2</v>
      </c>
      <c r="D78">
        <v>2.2303999999999999</v>
      </c>
      <c r="E78">
        <v>9.3787000000000003</v>
      </c>
      <c r="F78" s="17">
        <f t="shared" si="17"/>
        <v>2.4563560646950755E-4</v>
      </c>
      <c r="G78" s="17">
        <f t="shared" si="18"/>
        <v>1.0002456356064695</v>
      </c>
      <c r="H78">
        <f t="shared" si="20"/>
        <v>-8.5638894033435775E-2</v>
      </c>
      <c r="I78">
        <f t="shared" si="21"/>
        <v>7.3340201712700417E-3</v>
      </c>
      <c r="M78" s="10">
        <v>42529</v>
      </c>
      <c r="N78" s="11">
        <v>4.97</v>
      </c>
      <c r="O78" s="11">
        <v>6.4239828693790108E-2</v>
      </c>
      <c r="P78" s="11">
        <f t="shared" si="22"/>
        <v>1.0642398286937902</v>
      </c>
      <c r="Q78" s="11">
        <f t="shared" si="23"/>
        <v>6.3994859610640692E-2</v>
      </c>
      <c r="R78" s="11">
        <f t="shared" si="24"/>
        <v>3.2186802767755368E-3</v>
      </c>
      <c r="S78" s="12">
        <f t="shared" si="25"/>
        <v>3.2793777779841966E-3</v>
      </c>
    </row>
    <row r="79" spans="1:19" ht="15.75" x14ac:dyDescent="0.25">
      <c r="A79" s="2">
        <v>42367</v>
      </c>
      <c r="B79">
        <v>4.58</v>
      </c>
      <c r="C79">
        <f t="shared" si="19"/>
        <v>0.12530712530712523</v>
      </c>
      <c r="D79">
        <v>2.3050000000000002</v>
      </c>
      <c r="E79">
        <v>9.3414000000000001</v>
      </c>
      <c r="F79" s="17">
        <f t="shared" si="17"/>
        <v>2.4470092478279248E-4</v>
      </c>
      <c r="G79" s="17">
        <f t="shared" si="18"/>
        <v>1.0002447009247828</v>
      </c>
      <c r="H79">
        <f t="shared" si="20"/>
        <v>0.12506242438234244</v>
      </c>
      <c r="I79">
        <f t="shared" si="21"/>
        <v>1.5640609992389122E-2</v>
      </c>
      <c r="M79" s="10">
        <v>42530</v>
      </c>
      <c r="N79" s="11">
        <v>4.88</v>
      </c>
      <c r="O79" s="11">
        <v>-1.8108651911468786E-2</v>
      </c>
      <c r="P79" s="11">
        <f t="shared" si="22"/>
        <v>0.98189134808853118</v>
      </c>
      <c r="Q79" s="11">
        <f t="shared" si="23"/>
        <v>-1.8352906683041202E-2</v>
      </c>
      <c r="R79" s="11">
        <f t="shared" si="24"/>
        <v>6.5609503769993853E-4</v>
      </c>
      <c r="S79" s="12">
        <f t="shared" si="25"/>
        <v>6.2910243659349983E-4</v>
      </c>
    </row>
    <row r="80" spans="1:19" ht="15.75" x14ac:dyDescent="0.25">
      <c r="A80" s="2">
        <v>42368</v>
      </c>
      <c r="B80">
        <v>4.4000000000000004</v>
      </c>
      <c r="C80">
        <f t="shared" si="19"/>
        <v>-3.9301310043668061E-2</v>
      </c>
      <c r="D80">
        <v>2.2942999999999998</v>
      </c>
      <c r="E80">
        <v>9.3696000000000002</v>
      </c>
      <c r="F80" s="17">
        <f t="shared" si="17"/>
        <v>2.4540760352653734E-4</v>
      </c>
      <c r="G80" s="17">
        <f t="shared" si="18"/>
        <v>1.0002454076035265</v>
      </c>
      <c r="H80">
        <f t="shared" si="20"/>
        <v>-3.9546717647194599E-2</v>
      </c>
      <c r="I80">
        <f t="shared" si="21"/>
        <v>1.5639428766669326E-3</v>
      </c>
      <c r="M80" s="10">
        <v>42531</v>
      </c>
      <c r="N80" s="11">
        <v>4.42</v>
      </c>
      <c r="O80" s="11">
        <v>-9.4262295081967207E-2</v>
      </c>
      <c r="P80" s="11">
        <f t="shared" si="22"/>
        <v>0.90573770491803285</v>
      </c>
      <c r="Q80" s="11">
        <f t="shared" si="23"/>
        <v>-9.4507354380740261E-2</v>
      </c>
      <c r="R80" s="11">
        <f t="shared" si="24"/>
        <v>1.0356888628939973E-2</v>
      </c>
      <c r="S80" s="12">
        <f t="shared" si="25"/>
        <v>1.0248801037514733E-2</v>
      </c>
    </row>
    <row r="81" spans="1:19" ht="15.75" x14ac:dyDescent="0.25">
      <c r="A81" s="2">
        <v>42369</v>
      </c>
      <c r="B81">
        <v>4.5</v>
      </c>
      <c r="C81">
        <f t="shared" si="19"/>
        <v>2.2727272727272645E-2</v>
      </c>
      <c r="D81">
        <v>2.2694000000000001</v>
      </c>
      <c r="E81">
        <v>9.4065999999999992</v>
      </c>
      <c r="F81" s="17">
        <f t="shared" si="17"/>
        <v>2.4633453056810417E-4</v>
      </c>
      <c r="G81" s="17">
        <f t="shared" si="18"/>
        <v>1.0002463345305681</v>
      </c>
      <c r="H81">
        <f t="shared" si="20"/>
        <v>2.248093819670454E-2</v>
      </c>
      <c r="I81">
        <f t="shared" si="21"/>
        <v>5.053925822040492E-4</v>
      </c>
      <c r="M81" s="10">
        <v>42534</v>
      </c>
      <c r="N81" s="11">
        <v>4.33</v>
      </c>
      <c r="O81" s="11">
        <v>-2.0361990950226214E-2</v>
      </c>
      <c r="P81" s="11">
        <f t="shared" si="22"/>
        <v>0.97963800904977383</v>
      </c>
      <c r="Q81" s="11">
        <f t="shared" si="23"/>
        <v>-2.060730333813314E-2</v>
      </c>
      <c r="R81" s="11">
        <f t="shared" si="24"/>
        <v>7.7666716174100772E-4</v>
      </c>
      <c r="S81" s="12">
        <f t="shared" si="25"/>
        <v>7.472739093207397E-4</v>
      </c>
    </row>
    <row r="82" spans="1:19" ht="15.75" x14ac:dyDescent="0.25">
      <c r="A82" s="2">
        <v>42373</v>
      </c>
      <c r="B82">
        <v>4.95</v>
      </c>
      <c r="C82">
        <f t="shared" si="19"/>
        <v>0.10000000000000003</v>
      </c>
      <c r="D82">
        <v>2.2427999999999999</v>
      </c>
      <c r="E82">
        <v>10.039199999999999</v>
      </c>
      <c r="F82" s="17">
        <f t="shared" si="17"/>
        <v>2.6213429628274554E-4</v>
      </c>
      <c r="G82" s="17">
        <f t="shared" si="18"/>
        <v>1.0002621342962827</v>
      </c>
      <c r="H82">
        <f t="shared" si="20"/>
        <v>9.9737865703717288E-2</v>
      </c>
      <c r="I82">
        <f t="shared" si="21"/>
        <v>9.947641855132746E-3</v>
      </c>
      <c r="M82" s="10">
        <v>42535</v>
      </c>
      <c r="N82" s="11">
        <v>4.28</v>
      </c>
      <c r="O82" s="11">
        <v>-1.1547344110854462E-2</v>
      </c>
      <c r="P82" s="11">
        <f t="shared" si="22"/>
        <v>0.98845265588914555</v>
      </c>
      <c r="Q82" s="11">
        <f t="shared" si="23"/>
        <v>-1.17930398468158E-2</v>
      </c>
      <c r="R82" s="11">
        <f t="shared" si="24"/>
        <v>3.6307341178966855E-4</v>
      </c>
      <c r="S82" s="12">
        <f t="shared" si="25"/>
        <v>3.4306625084672533E-4</v>
      </c>
    </row>
    <row r="83" spans="1:19" ht="15.75" x14ac:dyDescent="0.25">
      <c r="A83" s="2">
        <v>42374</v>
      </c>
      <c r="B83">
        <v>5.01</v>
      </c>
      <c r="C83">
        <f t="shared" si="19"/>
        <v>1.2121212121212041E-2</v>
      </c>
      <c r="D83">
        <v>2.2357</v>
      </c>
      <c r="E83">
        <v>10.0403</v>
      </c>
      <c r="F83" s="17">
        <f t="shared" si="17"/>
        <v>2.6216169082582397E-4</v>
      </c>
      <c r="G83" s="17">
        <f t="shared" si="18"/>
        <v>1.0002621616908258</v>
      </c>
      <c r="H83">
        <f t="shared" si="20"/>
        <v>1.1859050430386217E-2</v>
      </c>
      <c r="I83">
        <f t="shared" si="21"/>
        <v>1.4063707711044353E-4</v>
      </c>
      <c r="M83" s="10">
        <v>42536</v>
      </c>
      <c r="N83" s="11">
        <v>4.28</v>
      </c>
      <c r="O83" s="11">
        <v>0</v>
      </c>
      <c r="P83" s="11">
        <f t="shared" si="22"/>
        <v>1</v>
      </c>
      <c r="Q83" s="11">
        <f t="shared" si="23"/>
        <v>-2.4627191021098227E-4</v>
      </c>
      <c r="R83" s="11">
        <f t="shared" si="24"/>
        <v>5.6365820694898867E-5</v>
      </c>
      <c r="S83" s="12">
        <f t="shared" si="25"/>
        <v>4.8654527719503206E-5</v>
      </c>
    </row>
    <row r="84" spans="1:19" ht="15.75" x14ac:dyDescent="0.25">
      <c r="A84" s="2">
        <v>42375</v>
      </c>
      <c r="B84">
        <v>4.68</v>
      </c>
      <c r="C84">
        <f t="shared" si="19"/>
        <v>-6.5868263473053912E-2</v>
      </c>
      <c r="D84">
        <v>2.1701999999999999</v>
      </c>
      <c r="E84">
        <v>10.0847</v>
      </c>
      <c r="F84" s="17">
        <f t="shared" si="17"/>
        <v>2.6326720628166989E-4</v>
      </c>
      <c r="G84" s="17">
        <f t="shared" si="18"/>
        <v>1.0002632672062817</v>
      </c>
      <c r="H84">
        <f t="shared" si="20"/>
        <v>-6.6131530679335582E-2</v>
      </c>
      <c r="I84">
        <f t="shared" si="21"/>
        <v>4.3733793499919037E-3</v>
      </c>
      <c r="M84" s="10">
        <v>42537</v>
      </c>
      <c r="N84" s="11">
        <v>4.24</v>
      </c>
      <c r="O84" s="11">
        <v>-9.3457943925233725E-3</v>
      </c>
      <c r="P84" s="11">
        <f t="shared" si="22"/>
        <v>0.99065420560747663</v>
      </c>
      <c r="Q84" s="11">
        <f t="shared" si="23"/>
        <v>-9.5916329307549411E-3</v>
      </c>
      <c r="R84" s="11">
        <f t="shared" si="24"/>
        <v>2.8402625255572069E-4</v>
      </c>
      <c r="S84" s="12">
        <f t="shared" si="25"/>
        <v>2.6636331546237268E-4</v>
      </c>
    </row>
    <row r="85" spans="1:19" ht="15.75" x14ac:dyDescent="0.25">
      <c r="A85" s="2">
        <v>42376</v>
      </c>
      <c r="B85">
        <v>4.41</v>
      </c>
      <c r="C85">
        <f t="shared" si="19"/>
        <v>-5.7692307692307605E-2</v>
      </c>
      <c r="D85">
        <v>2.1455000000000002</v>
      </c>
      <c r="E85">
        <v>10.1744</v>
      </c>
      <c r="F85" s="17">
        <f t="shared" si="17"/>
        <v>2.6549929032571029E-4</v>
      </c>
      <c r="G85" s="17">
        <f t="shared" si="18"/>
        <v>1.0002654992903257</v>
      </c>
      <c r="H85">
        <f t="shared" si="20"/>
        <v>-5.7957806982633316E-2</v>
      </c>
      <c r="I85">
        <f t="shared" si="21"/>
        <v>3.3591073902361789E-3</v>
      </c>
      <c r="M85" s="10">
        <v>42538</v>
      </c>
      <c r="N85" s="11">
        <v>4.51</v>
      </c>
      <c r="O85" s="11">
        <v>6.3679245283018771E-2</v>
      </c>
      <c r="P85" s="11">
        <f t="shared" si="22"/>
        <v>1.0636792452830188</v>
      </c>
      <c r="Q85" s="11">
        <f t="shared" si="23"/>
        <v>6.3433246414239919E-2</v>
      </c>
      <c r="R85" s="11">
        <f t="shared" si="24"/>
        <v>3.1552712180738488E-3</v>
      </c>
      <c r="S85" s="12">
        <f t="shared" si="25"/>
        <v>3.2153706712616521E-3</v>
      </c>
    </row>
    <row r="86" spans="1:19" ht="15.75" x14ac:dyDescent="0.25">
      <c r="A86" s="2">
        <v>42377</v>
      </c>
      <c r="B86">
        <v>4.4400000000000004</v>
      </c>
      <c r="C86">
        <f t="shared" si="19"/>
        <v>6.8027210884354303E-3</v>
      </c>
      <c r="D86">
        <v>2.1156000000000001</v>
      </c>
      <c r="E86">
        <v>10.210699999999999</v>
      </c>
      <c r="F86" s="17">
        <f t="shared" si="17"/>
        <v>2.6640206011396828E-4</v>
      </c>
      <c r="G86" s="17">
        <f t="shared" si="18"/>
        <v>1.000266402060114</v>
      </c>
      <c r="H86">
        <f t="shared" si="20"/>
        <v>6.536319028321462E-3</v>
      </c>
      <c r="I86">
        <f t="shared" si="21"/>
        <v>4.272346643999722E-5</v>
      </c>
      <c r="M86" s="10">
        <v>42541</v>
      </c>
      <c r="N86" s="11">
        <v>4.66</v>
      </c>
      <c r="O86" s="11">
        <v>3.3259423503326023E-2</v>
      </c>
      <c r="P86" s="11">
        <f t="shared" si="22"/>
        <v>1.0332594235033261</v>
      </c>
      <c r="Q86" s="11">
        <f t="shared" si="23"/>
        <v>3.3014246427501746E-2</v>
      </c>
      <c r="R86" s="11">
        <f t="shared" si="24"/>
        <v>6.6320675566877154E-4</v>
      </c>
      <c r="S86" s="12">
        <f t="shared" si="25"/>
        <v>6.9091376712783416E-4</v>
      </c>
    </row>
    <row r="87" spans="1:19" ht="15.75" x14ac:dyDescent="0.25">
      <c r="A87" s="2">
        <v>42380</v>
      </c>
      <c r="B87">
        <v>4.17</v>
      </c>
      <c r="C87">
        <f t="shared" si="19"/>
        <v>-6.0810810810810911E-2</v>
      </c>
      <c r="D87">
        <v>2.1753999999999998</v>
      </c>
      <c r="E87">
        <v>10.196400000000001</v>
      </c>
      <c r="F87" s="17">
        <f t="shared" si="17"/>
        <v>2.660464589341327E-4</v>
      </c>
      <c r="G87" s="17">
        <f t="shared" si="18"/>
        <v>1.0002660464589341</v>
      </c>
      <c r="H87">
        <f t="shared" si="20"/>
        <v>-6.1076857269745044E-2</v>
      </c>
      <c r="I87">
        <f t="shared" si="21"/>
        <v>3.730382493948808E-3</v>
      </c>
      <c r="M87" s="10">
        <v>42542</v>
      </c>
      <c r="N87" s="11">
        <v>4.62</v>
      </c>
      <c r="O87" s="11">
        <v>-8.5836909871244704E-3</v>
      </c>
      <c r="P87" s="11">
        <f t="shared" si="22"/>
        <v>0.99141630901287559</v>
      </c>
      <c r="Q87" s="11">
        <f t="shared" si="23"/>
        <v>-8.8284144682920229E-3</v>
      </c>
      <c r="R87" s="11">
        <f t="shared" si="24"/>
        <v>2.5888359376348571E-4</v>
      </c>
      <c r="S87" s="12">
        <f t="shared" si="25"/>
        <v>2.4203338915912184E-4</v>
      </c>
    </row>
    <row r="88" spans="1:19" ht="15.75" x14ac:dyDescent="0.25">
      <c r="A88" s="2">
        <v>42381</v>
      </c>
      <c r="B88">
        <v>4.05</v>
      </c>
      <c r="C88">
        <f t="shared" si="19"/>
        <v>-2.8776978417266213E-2</v>
      </c>
      <c r="D88">
        <v>2.1032000000000002</v>
      </c>
      <c r="E88">
        <v>10.147</v>
      </c>
      <c r="F88" s="17">
        <f t="shared" si="17"/>
        <v>2.648176643140765E-4</v>
      </c>
      <c r="G88" s="17">
        <f t="shared" si="18"/>
        <v>1.0002648176643141</v>
      </c>
      <c r="H88">
        <f t="shared" si="20"/>
        <v>-2.9041796081580289E-2</v>
      </c>
      <c r="I88">
        <f t="shared" si="21"/>
        <v>8.4342591964409229E-4</v>
      </c>
      <c r="M88" s="10">
        <v>42543</v>
      </c>
      <c r="N88" s="11">
        <v>4.51</v>
      </c>
      <c r="O88" s="11">
        <v>-2.3809523809523878E-2</v>
      </c>
      <c r="P88" s="11">
        <f t="shared" si="22"/>
        <v>0.97619047619047616</v>
      </c>
      <c r="Q88" s="11">
        <f t="shared" si="23"/>
        <v>-2.4054723437824485E-2</v>
      </c>
      <c r="R88" s="11">
        <f t="shared" si="24"/>
        <v>9.8070243687276145E-4</v>
      </c>
      <c r="S88" s="12">
        <f t="shared" si="25"/>
        <v>9.4763811194049691E-4</v>
      </c>
    </row>
    <row r="89" spans="1:19" ht="15.75" x14ac:dyDescent="0.25">
      <c r="A89" s="2">
        <v>42382</v>
      </c>
      <c r="B89">
        <v>3.64</v>
      </c>
      <c r="C89">
        <f t="shared" si="19"/>
        <v>-0.1012345679012345</v>
      </c>
      <c r="D89">
        <v>2.0926999999999998</v>
      </c>
      <c r="E89">
        <v>10.239100000000001</v>
      </c>
      <c r="F89" s="17">
        <f t="shared" si="17"/>
        <v>2.6710815261532517E-4</v>
      </c>
      <c r="G89" s="17">
        <f t="shared" si="18"/>
        <v>1.0002671081526153</v>
      </c>
      <c r="H89">
        <f t="shared" si="20"/>
        <v>-0.10150167605384983</v>
      </c>
      <c r="I89">
        <f t="shared" si="21"/>
        <v>1.0302590241740671E-2</v>
      </c>
      <c r="M89" s="10">
        <v>42544</v>
      </c>
      <c r="N89" s="11">
        <v>4.6399999999999997</v>
      </c>
      <c r="O89" s="11">
        <v>2.8824833702882462E-2</v>
      </c>
      <c r="P89" s="11">
        <f t="shared" si="22"/>
        <v>1.0288248337028825</v>
      </c>
      <c r="Q89" s="11">
        <f t="shared" si="23"/>
        <v>2.8580824597146386E-2</v>
      </c>
      <c r="R89" s="11">
        <f t="shared" si="24"/>
        <v>4.5451592513522554E-4</v>
      </c>
      <c r="S89" s="12">
        <f t="shared" si="25"/>
        <v>4.7750189519380403E-4</v>
      </c>
    </row>
    <row r="90" spans="1:19" ht="15.75" x14ac:dyDescent="0.25">
      <c r="A90" s="2">
        <v>42383</v>
      </c>
      <c r="B90">
        <v>3.71</v>
      </c>
      <c r="C90">
        <f t="shared" si="19"/>
        <v>1.9230769230769187E-2</v>
      </c>
      <c r="D90">
        <v>2.0874000000000001</v>
      </c>
      <c r="E90">
        <v>10.1648</v>
      </c>
      <c r="F90" s="17">
        <f t="shared" si="17"/>
        <v>2.6526049169395272E-4</v>
      </c>
      <c r="G90" s="17">
        <f t="shared" si="18"/>
        <v>1.000265260491694</v>
      </c>
      <c r="H90">
        <f t="shared" si="20"/>
        <v>1.8965508739075234E-2</v>
      </c>
      <c r="I90">
        <f t="shared" si="21"/>
        <v>3.5969052173193908E-4</v>
      </c>
      <c r="M90" s="10">
        <v>42545</v>
      </c>
      <c r="N90" s="11">
        <v>4.37</v>
      </c>
      <c r="O90" s="11">
        <v>-5.8189655172413708E-2</v>
      </c>
      <c r="P90" s="11">
        <f t="shared" si="22"/>
        <v>0.9418103448275863</v>
      </c>
      <c r="Q90" s="11">
        <f t="shared" si="23"/>
        <v>-5.8436177555491138E-2</v>
      </c>
      <c r="R90" s="11">
        <f t="shared" si="24"/>
        <v>4.316177674995386E-3</v>
      </c>
      <c r="S90" s="12">
        <f t="shared" si="25"/>
        <v>4.2465013888039922E-3</v>
      </c>
    </row>
    <row r="91" spans="1:19" ht="15.75" x14ac:dyDescent="0.25">
      <c r="A91" s="2">
        <v>42384</v>
      </c>
      <c r="B91">
        <v>3.56</v>
      </c>
      <c r="C91">
        <f t="shared" si="19"/>
        <v>-4.0431266846361162E-2</v>
      </c>
      <c r="D91">
        <v>2.0347</v>
      </c>
      <c r="E91">
        <v>10.2118</v>
      </c>
      <c r="F91" s="17">
        <f t="shared" si="17"/>
        <v>2.6642941214505278E-4</v>
      </c>
      <c r="G91" s="17">
        <f t="shared" si="18"/>
        <v>1.0002664294121451</v>
      </c>
      <c r="H91">
        <f t="shared" si="20"/>
        <v>-4.0697696258506215E-2</v>
      </c>
      <c r="I91">
        <f t="shared" si="21"/>
        <v>1.6563024807496308E-3</v>
      </c>
      <c r="M91" s="10">
        <v>42548</v>
      </c>
      <c r="N91" s="11">
        <v>4.0599999999999996</v>
      </c>
      <c r="O91" s="11">
        <v>-7.0938215102974947E-2</v>
      </c>
      <c r="P91" s="11">
        <f t="shared" si="22"/>
        <v>0.92906178489702507</v>
      </c>
      <c r="Q91" s="11">
        <f t="shared" si="23"/>
        <v>-7.1187376082541456E-2</v>
      </c>
      <c r="R91" s="11">
        <f t="shared" si="24"/>
        <v>6.1542176075150661E-3</v>
      </c>
      <c r="S91" s="12">
        <f t="shared" si="25"/>
        <v>6.0709628849701059E-3</v>
      </c>
    </row>
    <row r="92" spans="1:19" ht="15.75" x14ac:dyDescent="0.25">
      <c r="A92" s="2">
        <v>42388</v>
      </c>
      <c r="B92">
        <v>3.08</v>
      </c>
      <c r="C92">
        <f t="shared" si="19"/>
        <v>-0.1348314606741573</v>
      </c>
      <c r="D92">
        <v>2.0556000000000001</v>
      </c>
      <c r="E92">
        <v>10.206</v>
      </c>
      <c r="F92" s="17">
        <f t="shared" si="17"/>
        <v>2.6628518927829248E-4</v>
      </c>
      <c r="G92" s="17">
        <f t="shared" si="18"/>
        <v>1.0002662851892783</v>
      </c>
      <c r="H92">
        <f t="shared" si="20"/>
        <v>-0.13509774586343559</v>
      </c>
      <c r="I92">
        <f t="shared" si="21"/>
        <v>1.8251400937381427E-2</v>
      </c>
      <c r="M92" s="10">
        <v>42549</v>
      </c>
      <c r="N92" s="11">
        <v>4.28</v>
      </c>
      <c r="O92" s="11">
        <v>5.4187192118226764E-2</v>
      </c>
      <c r="P92" s="11">
        <f t="shared" si="22"/>
        <v>1.0541871921182269</v>
      </c>
      <c r="Q92" s="11">
        <f t="shared" si="23"/>
        <v>5.3939567925682337E-2</v>
      </c>
      <c r="R92" s="11">
        <f t="shared" si="24"/>
        <v>2.1788471132907325E-3</v>
      </c>
      <c r="S92" s="12">
        <f t="shared" si="25"/>
        <v>2.2288369827523757E-3</v>
      </c>
    </row>
    <row r="93" spans="1:19" ht="15.75" x14ac:dyDescent="0.25">
      <c r="A93" s="2">
        <v>42389</v>
      </c>
      <c r="B93">
        <v>3.32</v>
      </c>
      <c r="C93">
        <f t="shared" si="19"/>
        <v>7.7922077922077851E-2</v>
      </c>
      <c r="D93">
        <v>1.9824000000000002</v>
      </c>
      <c r="E93">
        <v>10.257</v>
      </c>
      <c r="F93" s="17">
        <f t="shared" si="17"/>
        <v>2.6755309659565185E-4</v>
      </c>
      <c r="G93" s="17">
        <f t="shared" si="18"/>
        <v>1.0002675530965957</v>
      </c>
      <c r="H93">
        <f t="shared" si="20"/>
        <v>7.7654524825482199E-2</v>
      </c>
      <c r="I93">
        <f t="shared" si="21"/>
        <v>6.0302252258714311E-3</v>
      </c>
      <c r="M93" s="10">
        <v>42550</v>
      </c>
      <c r="N93" s="11">
        <v>4.42</v>
      </c>
      <c r="O93" s="11">
        <v>3.2710280373831696E-2</v>
      </c>
      <c r="P93" s="11">
        <f t="shared" si="22"/>
        <v>1.0327102803738317</v>
      </c>
      <c r="Q93" s="11">
        <f t="shared" si="23"/>
        <v>3.2464466888093318E-2</v>
      </c>
      <c r="R93" s="11">
        <f t="shared" si="24"/>
        <v>6.3519228714470409E-4</v>
      </c>
      <c r="S93" s="12">
        <f t="shared" si="25"/>
        <v>6.6231385195194691E-4</v>
      </c>
    </row>
    <row r="94" spans="1:19" ht="15.75" x14ac:dyDescent="0.25">
      <c r="A94" s="2">
        <v>42390</v>
      </c>
      <c r="B94">
        <v>3.55</v>
      </c>
      <c r="C94">
        <f t="shared" si="19"/>
        <v>6.9277108433734941E-2</v>
      </c>
      <c r="D94">
        <v>2.0310999999999999</v>
      </c>
      <c r="E94">
        <v>10.2189</v>
      </c>
      <c r="F94" s="17">
        <f t="shared" si="17"/>
        <v>2.6660595052296898E-4</v>
      </c>
      <c r="G94" s="17">
        <f t="shared" si="18"/>
        <v>1.000266605950523</v>
      </c>
      <c r="H94">
        <f t="shared" si="20"/>
        <v>6.9010502483211972E-2</v>
      </c>
      <c r="I94">
        <f t="shared" si="21"/>
        <v>4.7624494529854055E-3</v>
      </c>
      <c r="M94" s="10">
        <v>42551</v>
      </c>
      <c r="N94" s="11">
        <v>4.28</v>
      </c>
      <c r="O94" s="11">
        <v>-3.1674208144796309E-2</v>
      </c>
      <c r="P94" s="11">
        <f t="shared" si="22"/>
        <v>0.96832579185520373</v>
      </c>
      <c r="Q94" s="11">
        <f t="shared" si="23"/>
        <v>-3.1918066832037392E-2</v>
      </c>
      <c r="R94" s="11">
        <f t="shared" si="24"/>
        <v>1.5350341864891919E-3</v>
      </c>
      <c r="S94" s="12">
        <f t="shared" si="25"/>
        <v>1.4935963814030377E-3</v>
      </c>
    </row>
    <row r="95" spans="1:19" ht="15.75" x14ac:dyDescent="0.25">
      <c r="A95" s="2">
        <v>42391</v>
      </c>
      <c r="B95">
        <v>3.51</v>
      </c>
      <c r="C95">
        <f t="shared" si="19"/>
        <v>-1.1267605633802828E-2</v>
      </c>
      <c r="D95">
        <v>2.0518999999999998</v>
      </c>
      <c r="E95">
        <v>10.1525</v>
      </c>
      <c r="F95" s="17">
        <f t="shared" si="17"/>
        <v>2.6495450061725379E-4</v>
      </c>
      <c r="G95" s="17">
        <f t="shared" si="18"/>
        <v>1.0002649545006173</v>
      </c>
      <c r="H95">
        <f t="shared" si="20"/>
        <v>-1.1532560134420082E-2</v>
      </c>
      <c r="I95">
        <f t="shared" si="21"/>
        <v>1.3299994325401533E-4</v>
      </c>
      <c r="M95" s="10">
        <v>42552</v>
      </c>
      <c r="N95" s="11">
        <v>4.59</v>
      </c>
      <c r="O95" s="11">
        <v>7.2429906542055986E-2</v>
      </c>
      <c r="P95" s="11">
        <f t="shared" si="22"/>
        <v>1.0724299065420559</v>
      </c>
      <c r="Q95" s="11">
        <f t="shared" si="23"/>
        <v>7.2186303585154696E-2</v>
      </c>
      <c r="R95" s="11">
        <f t="shared" si="24"/>
        <v>4.2152371975217751E-3</v>
      </c>
      <c r="S95" s="12">
        <f t="shared" si="25"/>
        <v>4.2846575650881185E-3</v>
      </c>
    </row>
    <row r="96" spans="1:19" ht="15.75" x14ac:dyDescent="0.25">
      <c r="A96" s="2">
        <v>42394</v>
      </c>
      <c r="B96">
        <v>2.95</v>
      </c>
      <c r="C96">
        <f t="shared" si="19"/>
        <v>-0.15954415954415943</v>
      </c>
      <c r="D96">
        <v>2.0011999999999999</v>
      </c>
      <c r="E96">
        <v>10.0328</v>
      </c>
      <c r="F96" s="17">
        <f t="shared" si="17"/>
        <v>2.6197490443369276E-4</v>
      </c>
      <c r="G96" s="17">
        <f t="shared" si="18"/>
        <v>1.0002619749044337</v>
      </c>
      <c r="H96">
        <f t="shared" si="20"/>
        <v>-0.15980613444859312</v>
      </c>
      <c r="I96">
        <f t="shared" si="21"/>
        <v>2.5538000607401821E-2</v>
      </c>
      <c r="M96" s="10">
        <v>42556</v>
      </c>
      <c r="N96" s="11">
        <v>4.3</v>
      </c>
      <c r="O96" s="11">
        <v>-6.3180827886710256E-2</v>
      </c>
      <c r="P96" s="11">
        <f t="shared" si="22"/>
        <v>0.93681917211328969</v>
      </c>
      <c r="Q96" s="11">
        <f t="shared" si="23"/>
        <v>-6.3424927239591422E-2</v>
      </c>
      <c r="R96" s="11">
        <f t="shared" si="24"/>
        <v>4.9965632909233495E-3</v>
      </c>
      <c r="S96" s="12">
        <f t="shared" si="25"/>
        <v>4.9215746084167603E-3</v>
      </c>
    </row>
    <row r="97" spans="1:19" ht="15.75" x14ac:dyDescent="0.25">
      <c r="A97" s="2">
        <v>42395</v>
      </c>
      <c r="B97">
        <v>3.19</v>
      </c>
      <c r="C97">
        <f t="shared" si="19"/>
        <v>8.1355932203389741E-2</v>
      </c>
      <c r="D97">
        <v>1.9942</v>
      </c>
      <c r="E97">
        <v>10.055999999999999</v>
      </c>
      <c r="F97" s="17">
        <f t="shared" si="17"/>
        <v>2.6255265590480192E-4</v>
      </c>
      <c r="G97" s="17">
        <f t="shared" si="18"/>
        <v>1.0002625526559048</v>
      </c>
      <c r="H97">
        <f t="shared" si="20"/>
        <v>8.1093379547484939E-2</v>
      </c>
      <c r="I97">
        <f t="shared" si="21"/>
        <v>6.576136206432449E-3</v>
      </c>
      <c r="M97" s="10">
        <v>42557</v>
      </c>
      <c r="N97" s="11">
        <v>4.3499999999999996</v>
      </c>
      <c r="O97" s="11">
        <v>1.1627906976744146E-2</v>
      </c>
      <c r="P97" s="11">
        <f t="shared" si="22"/>
        <v>1.0116279069767442</v>
      </c>
      <c r="Q97" s="11">
        <f t="shared" si="23"/>
        <v>1.1384534698996191E-2</v>
      </c>
      <c r="R97" s="11">
        <f t="shared" si="24"/>
        <v>1.6999864552042794E-5</v>
      </c>
      <c r="S97" s="12">
        <f t="shared" si="25"/>
        <v>2.1673930250872075E-5</v>
      </c>
    </row>
    <row r="98" spans="1:19" ht="15.75" x14ac:dyDescent="0.25">
      <c r="A98" s="2">
        <v>42396</v>
      </c>
      <c r="B98">
        <v>3.2800000000000002</v>
      </c>
      <c r="C98">
        <f t="shared" si="19"/>
        <v>2.8213166144200722E-2</v>
      </c>
      <c r="D98">
        <v>1.9992999999999999</v>
      </c>
      <c r="E98">
        <v>10.1462</v>
      </c>
      <c r="F98" s="17">
        <f t="shared" si="17"/>
        <v>2.6479776028409674E-4</v>
      </c>
      <c r="G98" s="17">
        <f t="shared" si="18"/>
        <v>1.0002647977602841</v>
      </c>
      <c r="H98">
        <f t="shared" si="20"/>
        <v>2.7948368383916625E-2</v>
      </c>
      <c r="I98">
        <f t="shared" si="21"/>
        <v>7.8111129532311039E-4</v>
      </c>
      <c r="M98" s="10">
        <v>42558</v>
      </c>
      <c r="N98" s="11">
        <v>4.2300000000000004</v>
      </c>
      <c r="O98" s="11">
        <v>-2.7586206896551547E-2</v>
      </c>
      <c r="P98" s="11">
        <f t="shared" si="22"/>
        <v>0.97241379310344844</v>
      </c>
      <c r="Q98" s="11">
        <f t="shared" si="23"/>
        <v>-2.7829614278898285E-2</v>
      </c>
      <c r="R98" s="11">
        <f t="shared" si="24"/>
        <v>1.2313824763282217E-3</v>
      </c>
      <c r="S98" s="12">
        <f t="shared" si="25"/>
        <v>1.194298363380074E-3</v>
      </c>
    </row>
    <row r="99" spans="1:19" ht="15.75" x14ac:dyDescent="0.25">
      <c r="A99" s="2">
        <v>42397</v>
      </c>
      <c r="B99">
        <v>3.16</v>
      </c>
      <c r="C99">
        <f t="shared" si="19"/>
        <v>-3.6585365853658569E-2</v>
      </c>
      <c r="D99">
        <v>1.9784000000000002</v>
      </c>
      <c r="E99">
        <v>10.066000000000001</v>
      </c>
      <c r="F99" s="17">
        <f t="shared" si="17"/>
        <v>2.6280164925318594E-4</v>
      </c>
      <c r="G99" s="17">
        <f t="shared" si="18"/>
        <v>1.0002628016492532</v>
      </c>
      <c r="H99">
        <f t="shared" si="20"/>
        <v>-3.6848167502911755E-2</v>
      </c>
      <c r="I99">
        <f t="shared" si="21"/>
        <v>1.3577874483226419E-3</v>
      </c>
      <c r="M99" s="10">
        <v>42559</v>
      </c>
      <c r="N99" s="11">
        <v>4.24</v>
      </c>
      <c r="O99" s="11">
        <v>2.3640661938533771E-3</v>
      </c>
      <c r="P99" s="11">
        <f t="shared" si="22"/>
        <v>1.0023640661938533</v>
      </c>
      <c r="Q99" s="11">
        <f t="shared" si="23"/>
        <v>2.1223393203251852E-3</v>
      </c>
      <c r="R99" s="11">
        <f t="shared" si="24"/>
        <v>2.6410412314549984E-5</v>
      </c>
      <c r="S99" s="12">
        <f t="shared" si="25"/>
        <v>2.1221394933244652E-5</v>
      </c>
    </row>
    <row r="100" spans="1:19" ht="15.75" x14ac:dyDescent="0.25">
      <c r="A100" s="2">
        <v>42398</v>
      </c>
      <c r="B100">
        <v>3.39</v>
      </c>
      <c r="C100">
        <f t="shared" si="19"/>
        <v>7.2784810126582264E-2</v>
      </c>
      <c r="D100">
        <v>1.9209000000000001</v>
      </c>
      <c r="E100">
        <v>9.8673999999999999</v>
      </c>
      <c r="F100" s="17">
        <f t="shared" si="17"/>
        <v>2.5785241113474022E-4</v>
      </c>
      <c r="G100" s="17">
        <f t="shared" si="18"/>
        <v>1.0002578524111347</v>
      </c>
      <c r="H100">
        <f t="shared" si="20"/>
        <v>7.2526957715447524E-2</v>
      </c>
      <c r="I100">
        <f t="shared" si="21"/>
        <v>5.2601595954583132E-3</v>
      </c>
      <c r="M100" s="10">
        <v>42562</v>
      </c>
      <c r="N100" s="11">
        <v>4.18</v>
      </c>
      <c r="O100" s="11">
        <v>-1.4150943396226532E-2</v>
      </c>
      <c r="P100" s="11">
        <f t="shared" si="22"/>
        <v>0.98584905660377342</v>
      </c>
      <c r="Q100" s="11">
        <f t="shared" si="23"/>
        <v>-1.4394217880227831E-2</v>
      </c>
      <c r="R100" s="11">
        <f t="shared" si="24"/>
        <v>4.6896775638961006E-4</v>
      </c>
      <c r="S100" s="12">
        <f t="shared" si="25"/>
        <v>4.4619066520865396E-4</v>
      </c>
    </row>
    <row r="101" spans="1:19" ht="15.75" x14ac:dyDescent="0.25">
      <c r="A101" s="2">
        <v>42401</v>
      </c>
      <c r="B101">
        <v>3.21</v>
      </c>
      <c r="C101">
        <f t="shared" si="19"/>
        <v>-5.3097345132743411E-2</v>
      </c>
      <c r="D101">
        <v>1.9485999999999999</v>
      </c>
      <c r="E101">
        <v>9.8507999999999996</v>
      </c>
      <c r="F101" s="17">
        <f t="shared" si="17"/>
        <v>2.5743832463942518E-4</v>
      </c>
      <c r="G101" s="17">
        <f t="shared" si="18"/>
        <v>1.0002574383246394</v>
      </c>
      <c r="H101">
        <f t="shared" si="20"/>
        <v>-5.3354783457382836E-2</v>
      </c>
      <c r="I101">
        <f t="shared" si="21"/>
        <v>2.846732917784213E-3</v>
      </c>
      <c r="M101" s="10">
        <v>42563</v>
      </c>
      <c r="N101" s="11">
        <v>4.58</v>
      </c>
      <c r="O101" s="11">
        <v>9.5693779904306317E-2</v>
      </c>
      <c r="P101" s="11">
        <f t="shared" si="22"/>
        <v>1.0956937799043063</v>
      </c>
      <c r="Q101" s="11">
        <f t="shared" si="23"/>
        <v>9.545080133027399E-2</v>
      </c>
      <c r="R101" s="11">
        <f t="shared" si="24"/>
        <v>7.7773624819546857E-3</v>
      </c>
      <c r="S101" s="12">
        <f t="shared" si="25"/>
        <v>7.8715566385307179E-3</v>
      </c>
    </row>
    <row r="102" spans="1:19" ht="15.75" x14ac:dyDescent="0.25">
      <c r="A102" s="2">
        <v>42402</v>
      </c>
      <c r="B102">
        <v>2.99</v>
      </c>
      <c r="C102">
        <f t="shared" si="19"/>
        <v>-6.8535825545171264E-2</v>
      </c>
      <c r="D102">
        <v>1.8448</v>
      </c>
      <c r="E102">
        <v>10.0032</v>
      </c>
      <c r="F102" s="17">
        <f t="shared" si="17"/>
        <v>2.6123759684670844E-4</v>
      </c>
      <c r="G102" s="17">
        <f t="shared" si="18"/>
        <v>1.0002612375968467</v>
      </c>
      <c r="H102">
        <f t="shared" si="20"/>
        <v>-6.8797063142017972E-2</v>
      </c>
      <c r="I102">
        <f t="shared" si="21"/>
        <v>4.7330358969668081E-3</v>
      </c>
      <c r="M102" s="10">
        <v>42564</v>
      </c>
      <c r="N102" s="11">
        <v>4.3499999999999996</v>
      </c>
      <c r="O102" s="11">
        <v>-5.0218340611353801E-2</v>
      </c>
      <c r="P102" s="11">
        <f t="shared" si="22"/>
        <v>0.94978165938864623</v>
      </c>
      <c r="Q102" s="11">
        <f t="shared" si="23"/>
        <v>-5.045986926758364E-2</v>
      </c>
      <c r="R102" s="11">
        <f t="shared" si="24"/>
        <v>3.3317501783701811E-3</v>
      </c>
      <c r="S102" s="12">
        <f t="shared" si="25"/>
        <v>3.2705676658577108E-3</v>
      </c>
    </row>
    <row r="103" spans="1:19" ht="15.75" x14ac:dyDescent="0.25">
      <c r="A103" s="2">
        <v>42403</v>
      </c>
      <c r="B103">
        <v>3.36</v>
      </c>
      <c r="C103">
        <f t="shared" si="19"/>
        <v>0.12374581939799319</v>
      </c>
      <c r="D103">
        <v>1.8860999999999999</v>
      </c>
      <c r="E103">
        <v>9.9941999999999993</v>
      </c>
      <c r="F103" s="17">
        <f t="shared" si="17"/>
        <v>2.6101337626083243E-4</v>
      </c>
      <c r="G103" s="17">
        <f t="shared" si="18"/>
        <v>1.0002610133762608</v>
      </c>
      <c r="H103">
        <f t="shared" si="20"/>
        <v>0.12348480602173235</v>
      </c>
      <c r="I103">
        <f t="shared" si="21"/>
        <v>1.5248497318224866E-2</v>
      </c>
      <c r="M103" s="10">
        <v>42565</v>
      </c>
      <c r="N103" s="11">
        <v>4.5</v>
      </c>
      <c r="O103" s="11">
        <v>3.4482758620689738E-2</v>
      </c>
      <c r="P103" s="11">
        <f t="shared" si="22"/>
        <v>1.0344827586206897</v>
      </c>
      <c r="Q103" s="11">
        <f t="shared" si="23"/>
        <v>3.4241792076078484E-2</v>
      </c>
      <c r="R103" s="11">
        <f t="shared" si="24"/>
        <v>7.2793910142527501E-4</v>
      </c>
      <c r="S103" s="12">
        <f t="shared" si="25"/>
        <v>7.5695329592481318E-4</v>
      </c>
    </row>
    <row r="104" spans="1:19" ht="15.75" x14ac:dyDescent="0.25">
      <c r="A104" s="2">
        <v>42404</v>
      </c>
      <c r="B104">
        <v>3.26</v>
      </c>
      <c r="C104">
        <f t="shared" si="19"/>
        <v>-2.9761904761904788E-2</v>
      </c>
      <c r="D104">
        <v>1.8395000000000001</v>
      </c>
      <c r="E104">
        <v>9.9702999999999999</v>
      </c>
      <c r="F104" s="17">
        <f t="shared" si="17"/>
        <v>2.6041785722186184E-4</v>
      </c>
      <c r="G104" s="17">
        <f t="shared" si="18"/>
        <v>1.0002604178572219</v>
      </c>
      <c r="H104">
        <f t="shared" si="20"/>
        <v>-3.002232261912665E-2</v>
      </c>
      <c r="I104">
        <f t="shared" si="21"/>
        <v>9.0133985544692372E-4</v>
      </c>
      <c r="M104" s="10">
        <v>42566</v>
      </c>
      <c r="N104" s="11">
        <v>4.42</v>
      </c>
      <c r="O104" s="11">
        <v>-1.7777777777777795E-2</v>
      </c>
      <c r="P104" s="11">
        <f t="shared" si="22"/>
        <v>0.98222222222222222</v>
      </c>
      <c r="Q104" s="11">
        <f t="shared" si="23"/>
        <v>-1.8018470753265028E-2</v>
      </c>
      <c r="R104" s="11">
        <f t="shared" si="24"/>
        <v>6.3907416571590758E-4</v>
      </c>
      <c r="S104" s="12">
        <f t="shared" si="25"/>
        <v>6.1243769717043387E-4</v>
      </c>
    </row>
    <row r="105" spans="1:19" ht="15.75" x14ac:dyDescent="0.25">
      <c r="A105" s="2">
        <v>42405</v>
      </c>
      <c r="B105">
        <v>3.06</v>
      </c>
      <c r="C105">
        <f t="shared" si="19"/>
        <v>-6.1349693251533666E-2</v>
      </c>
      <c r="D105">
        <v>1.8357000000000001</v>
      </c>
      <c r="E105">
        <v>10.0228</v>
      </c>
      <c r="F105" s="17">
        <f t="shared" si="17"/>
        <v>2.6172583615924339E-4</v>
      </c>
      <c r="G105" s="17">
        <f t="shared" si="18"/>
        <v>1.0002617258361592</v>
      </c>
      <c r="H105">
        <f t="shared" si="20"/>
        <v>-6.1611419087692909E-2</v>
      </c>
      <c r="I105">
        <f t="shared" si="21"/>
        <v>3.79596696199933E-3</v>
      </c>
      <c r="M105" s="10">
        <v>42569</v>
      </c>
      <c r="N105" s="11">
        <v>4.5999999999999996</v>
      </c>
      <c r="O105" s="11">
        <v>4.0723981900452427E-2</v>
      </c>
      <c r="P105" s="11">
        <f t="shared" si="22"/>
        <v>1.0407239819004523</v>
      </c>
      <c r="Q105" s="11">
        <f t="shared" si="23"/>
        <v>4.0484197671107308E-2</v>
      </c>
      <c r="R105" s="11">
        <f t="shared" si="24"/>
        <v>1.1037512618966544E-3</v>
      </c>
      <c r="S105" s="12">
        <f t="shared" si="25"/>
        <v>1.1394128399253123E-3</v>
      </c>
    </row>
    <row r="106" spans="1:19" ht="15.75" x14ac:dyDescent="0.25">
      <c r="A106" s="2">
        <v>42408</v>
      </c>
      <c r="B106">
        <v>2.04</v>
      </c>
      <c r="C106">
        <f t="shared" si="19"/>
        <v>-0.33333333333333331</v>
      </c>
      <c r="D106">
        <v>1.7483</v>
      </c>
      <c r="E106">
        <v>10.072100000000001</v>
      </c>
      <c r="F106" s="17">
        <f t="shared" si="17"/>
        <v>2.6295352411787043E-4</v>
      </c>
      <c r="G106" s="17">
        <f t="shared" si="18"/>
        <v>1.0002629535241179</v>
      </c>
      <c r="H106">
        <f t="shared" si="20"/>
        <v>-0.33359628685745119</v>
      </c>
      <c r="I106">
        <f t="shared" si="21"/>
        <v>0.11128648260507885</v>
      </c>
      <c r="M106" s="10">
        <v>42570</v>
      </c>
      <c r="N106" s="11">
        <v>4.5</v>
      </c>
      <c r="O106" s="11">
        <v>-2.1739130434782532E-2</v>
      </c>
      <c r="P106" s="11">
        <f t="shared" si="22"/>
        <v>0.97826086956521752</v>
      </c>
      <c r="Q106" s="11">
        <f t="shared" si="23"/>
        <v>-2.1978565645823837E-2</v>
      </c>
      <c r="R106" s="11">
        <f t="shared" si="24"/>
        <v>8.5497825174291498E-4</v>
      </c>
      <c r="S106" s="12">
        <f t="shared" si="25"/>
        <v>8.2412477596171955E-4</v>
      </c>
    </row>
    <row r="107" spans="1:19" ht="15.75" x14ac:dyDescent="0.25">
      <c r="A107" s="2">
        <v>42409</v>
      </c>
      <c r="B107">
        <v>1.95</v>
      </c>
      <c r="C107">
        <f t="shared" si="19"/>
        <v>-4.4117647058823567E-2</v>
      </c>
      <c r="D107">
        <v>1.726</v>
      </c>
      <c r="E107">
        <v>10.0581</v>
      </c>
      <c r="F107" s="17">
        <f t="shared" si="17"/>
        <v>2.6260494637941889E-4</v>
      </c>
      <c r="G107" s="17">
        <f t="shared" si="18"/>
        <v>1.0002626049463794</v>
      </c>
      <c r="H107">
        <f t="shared" si="20"/>
        <v>-4.4380252005202986E-2</v>
      </c>
      <c r="I107">
        <f t="shared" si="21"/>
        <v>1.9696067680453236E-3</v>
      </c>
      <c r="M107" s="10">
        <v>42571</v>
      </c>
      <c r="N107" s="11">
        <v>4.74</v>
      </c>
      <c r="O107" s="11">
        <v>5.3333333333333378E-2</v>
      </c>
      <c r="P107" s="11">
        <f t="shared" ref="P107:P138" si="26">1+O107</f>
        <v>1.0533333333333335</v>
      </c>
      <c r="Q107" s="11">
        <f t="shared" ref="Q107:Q138" si="27">O107-F219</f>
        <v>5.3094161798606411E-2</v>
      </c>
      <c r="R107" s="11">
        <f t="shared" ref="R107:R138" si="28">(Q107-$U$14)^2</f>
        <v>2.1006378834104071E-3</v>
      </c>
      <c r="S107" s="12">
        <f t="shared" ref="S107:S128" si="29">(Q107-$U$15)^2</f>
        <v>2.1497275007690761E-3</v>
      </c>
    </row>
    <row r="108" spans="1:19" ht="15.75" x14ac:dyDescent="0.25">
      <c r="A108" s="2">
        <v>42410</v>
      </c>
      <c r="B108">
        <v>1.7</v>
      </c>
      <c r="C108">
        <f t="shared" si="19"/>
        <v>-0.12820512820512822</v>
      </c>
      <c r="D108">
        <v>1.6680999999999999</v>
      </c>
      <c r="E108">
        <v>10.050700000000001</v>
      </c>
      <c r="F108" s="17">
        <f t="shared" si="17"/>
        <v>2.6242068028214938E-4</v>
      </c>
      <c r="G108" s="17">
        <f t="shared" si="18"/>
        <v>1.0002624206802821</v>
      </c>
      <c r="H108">
        <f t="shared" si="20"/>
        <v>-0.12846754888541037</v>
      </c>
      <c r="I108">
        <f t="shared" si="21"/>
        <v>1.6503911116625303E-2</v>
      </c>
      <c r="M108" s="10">
        <v>42572</v>
      </c>
      <c r="N108" s="11">
        <v>4.97</v>
      </c>
      <c r="O108" s="11">
        <v>4.8523206751054752E-2</v>
      </c>
      <c r="P108" s="11">
        <f t="shared" si="26"/>
        <v>1.0485232067510548</v>
      </c>
      <c r="Q108" s="11">
        <f t="shared" si="27"/>
        <v>4.8282611664714085E-2</v>
      </c>
      <c r="R108" s="11">
        <f t="shared" si="28"/>
        <v>1.6827360736042551E-3</v>
      </c>
      <c r="S108" s="12">
        <f t="shared" si="29"/>
        <v>1.7267019900718699E-3</v>
      </c>
    </row>
    <row r="109" spans="1:19" ht="15.75" x14ac:dyDescent="0.25">
      <c r="A109" s="2">
        <v>42411</v>
      </c>
      <c r="B109">
        <v>1.78</v>
      </c>
      <c r="C109">
        <f t="shared" si="19"/>
        <v>4.7058823529411806E-2</v>
      </c>
      <c r="D109">
        <v>1.659</v>
      </c>
      <c r="E109">
        <v>10.0928</v>
      </c>
      <c r="F109" s="17">
        <f t="shared" si="17"/>
        <v>2.6346884019456951E-4</v>
      </c>
      <c r="G109" s="17">
        <f t="shared" si="18"/>
        <v>1.0002634688401946</v>
      </c>
      <c r="H109">
        <f t="shared" si="20"/>
        <v>4.6795354689217236E-2</v>
      </c>
      <c r="I109">
        <f t="shared" si="21"/>
        <v>2.1898052204896456E-3</v>
      </c>
      <c r="M109" s="10">
        <v>42573</v>
      </c>
      <c r="N109" s="11">
        <v>5.39</v>
      </c>
      <c r="O109" s="11">
        <v>8.4507042253521111E-2</v>
      </c>
      <c r="P109" s="11">
        <f t="shared" si="26"/>
        <v>1.084507042253521</v>
      </c>
      <c r="Q109" s="11">
        <f t="shared" si="27"/>
        <v>8.4267574398601094E-2</v>
      </c>
      <c r="R109" s="11">
        <f t="shared" si="28"/>
        <v>5.9299438881191165E-3</v>
      </c>
      <c r="S109" s="12">
        <f t="shared" si="29"/>
        <v>6.0122293025641968E-3</v>
      </c>
    </row>
    <row r="110" spans="1:19" ht="15.75" x14ac:dyDescent="0.25">
      <c r="A110" s="2">
        <v>42412</v>
      </c>
      <c r="B110">
        <v>1.5899999999999999</v>
      </c>
      <c r="C110">
        <f t="shared" si="19"/>
        <v>-0.10674157303370796</v>
      </c>
      <c r="D110">
        <v>1.7481</v>
      </c>
      <c r="E110">
        <v>10.0406</v>
      </c>
      <c r="F110" s="17">
        <f t="shared" si="17"/>
        <v>2.621691620174893E-4</v>
      </c>
      <c r="G110" s="17">
        <f t="shared" si="18"/>
        <v>1.0002621691620175</v>
      </c>
      <c r="H110">
        <f t="shared" si="20"/>
        <v>-0.10700374219572545</v>
      </c>
      <c r="I110">
        <f t="shared" si="21"/>
        <v>1.1449800843889274E-2</v>
      </c>
      <c r="M110" s="10">
        <v>42576</v>
      </c>
      <c r="N110" s="11">
        <v>5.14</v>
      </c>
      <c r="O110" s="11">
        <v>-4.63821892393321E-2</v>
      </c>
      <c r="P110" s="11">
        <f t="shared" si="26"/>
        <v>0.95361781076066787</v>
      </c>
      <c r="Q110" s="11">
        <f t="shared" si="27"/>
        <v>-4.6622186875295818E-2</v>
      </c>
      <c r="R110" s="11">
        <f t="shared" si="28"/>
        <v>2.9034458378362688E-3</v>
      </c>
      <c r="S110" s="12">
        <f t="shared" si="29"/>
        <v>2.8463499785116022E-3</v>
      </c>
    </row>
    <row r="111" spans="1:19" ht="15.75" x14ac:dyDescent="0.25">
      <c r="A111" s="2">
        <v>42416</v>
      </c>
      <c r="B111">
        <v>1.8599999999999999</v>
      </c>
      <c r="C111">
        <f t="shared" si="19"/>
        <v>0.169811320754717</v>
      </c>
      <c r="D111">
        <v>1.7723</v>
      </c>
      <c r="E111">
        <v>9.9839000000000002</v>
      </c>
      <c r="F111" s="17">
        <f t="shared" si="17"/>
        <v>2.6075674580483543E-4</v>
      </c>
      <c r="G111" s="17">
        <f t="shared" si="18"/>
        <v>1.0002607567458048</v>
      </c>
      <c r="H111">
        <f t="shared" si="20"/>
        <v>0.16955056400891216</v>
      </c>
      <c r="I111">
        <f t="shared" si="21"/>
        <v>2.874739375574022E-2</v>
      </c>
      <c r="M111" s="10">
        <v>42577</v>
      </c>
      <c r="N111" s="11">
        <v>5.35</v>
      </c>
      <c r="O111" s="11">
        <v>4.0856031128404663E-2</v>
      </c>
      <c r="P111" s="11">
        <f t="shared" si="26"/>
        <v>1.0408560311284047</v>
      </c>
      <c r="Q111" s="11">
        <f t="shared" si="27"/>
        <v>4.0616309668866452E-2</v>
      </c>
      <c r="R111" s="11">
        <f t="shared" si="28"/>
        <v>1.1125469637976637E-3</v>
      </c>
      <c r="S111" s="12">
        <f t="shared" si="29"/>
        <v>1.1483492246295349E-3</v>
      </c>
    </row>
    <row r="112" spans="1:19" ht="15.75" x14ac:dyDescent="0.25">
      <c r="A112" s="2">
        <v>42417</v>
      </c>
      <c r="B112">
        <v>1.88</v>
      </c>
      <c r="C112">
        <f t="shared" si="19"/>
        <v>1.075268817204302E-2</v>
      </c>
      <c r="D112">
        <v>1.819</v>
      </c>
      <c r="E112">
        <v>9.9054000000000002</v>
      </c>
      <c r="F112" s="17">
        <f t="shared" si="17"/>
        <v>2.5880008513556874E-4</v>
      </c>
      <c r="G112" s="17">
        <f t="shared" si="18"/>
        <v>1.0002588000851356</v>
      </c>
      <c r="H112">
        <f t="shared" si="20"/>
        <v>1.0493888086907452E-2</v>
      </c>
      <c r="I112">
        <f t="shared" si="21"/>
        <v>1.1012168718053814E-4</v>
      </c>
      <c r="M112" s="10">
        <v>42578</v>
      </c>
      <c r="N112" s="11">
        <v>5.19</v>
      </c>
      <c r="O112" s="11">
        <v>-2.9906542056074629E-2</v>
      </c>
      <c r="P112" s="11">
        <f t="shared" si="26"/>
        <v>0.97009345794392532</v>
      </c>
      <c r="Q112" s="11">
        <f t="shared" si="27"/>
        <v>-3.0146379010949246E-2</v>
      </c>
      <c r="R112" s="11">
        <f t="shared" si="28"/>
        <v>1.3993453345588348E-3</v>
      </c>
      <c r="S112" s="12">
        <f t="shared" si="29"/>
        <v>1.3597941560722117E-3</v>
      </c>
    </row>
    <row r="113" spans="1:19" ht="15.75" x14ac:dyDescent="0.25">
      <c r="A113" s="2">
        <v>42418</v>
      </c>
      <c r="B113">
        <v>1.98</v>
      </c>
      <c r="C113">
        <f t="shared" si="19"/>
        <v>5.3191489361702177E-2</v>
      </c>
      <c r="D113">
        <v>1.7396</v>
      </c>
      <c r="E113">
        <v>9.8940000000000001</v>
      </c>
      <c r="F113" s="17">
        <f t="shared" si="17"/>
        <v>2.5851581724967154E-4</v>
      </c>
      <c r="G113" s="17">
        <f t="shared" si="18"/>
        <v>1.0002585158172497</v>
      </c>
      <c r="H113">
        <f t="shared" si="20"/>
        <v>5.2932973544452505E-2</v>
      </c>
      <c r="I113">
        <f t="shared" si="21"/>
        <v>2.8018996882577087E-3</v>
      </c>
      <c r="M113" s="10">
        <v>42579</v>
      </c>
      <c r="N113" s="11">
        <v>5.19</v>
      </c>
      <c r="O113" s="11">
        <v>0</v>
      </c>
      <c r="P113" s="11">
        <f t="shared" si="26"/>
        <v>1</v>
      </c>
      <c r="Q113" s="11">
        <f t="shared" si="27"/>
        <v>-2.3998508309208688E-4</v>
      </c>
      <c r="R113" s="11">
        <f t="shared" si="28"/>
        <v>5.6271460776277028E-5</v>
      </c>
      <c r="S113" s="12">
        <f t="shared" si="29"/>
        <v>4.856686248779403E-5</v>
      </c>
    </row>
    <row r="114" spans="1:19" ht="15.75" x14ac:dyDescent="0.25">
      <c r="A114" s="2">
        <v>42419</v>
      </c>
      <c r="B114">
        <v>2</v>
      </c>
      <c r="C114">
        <f t="shared" si="19"/>
        <v>1.0101010101010111E-2</v>
      </c>
      <c r="D114">
        <v>1.7448999999999999</v>
      </c>
      <c r="E114">
        <v>9.8934999999999995</v>
      </c>
      <c r="F114" s="17">
        <f t="shared" si="17"/>
        <v>2.5850334868682268E-4</v>
      </c>
      <c r="G114" s="17">
        <f t="shared" si="18"/>
        <v>1.0002585033486868</v>
      </c>
      <c r="H114">
        <f t="shared" si="20"/>
        <v>9.8425067523232879E-3</v>
      </c>
      <c r="I114">
        <f t="shared" si="21"/>
        <v>9.6874939169529521E-5</v>
      </c>
      <c r="M114" s="10">
        <v>42580</v>
      </c>
      <c r="N114" s="11">
        <v>5.42</v>
      </c>
      <c r="O114" s="11">
        <v>4.4315992292870816E-2</v>
      </c>
      <c r="P114" s="11">
        <f t="shared" si="26"/>
        <v>1.0443159922928709</v>
      </c>
      <c r="Q114" s="11">
        <f t="shared" si="27"/>
        <v>4.4076886053329996E-2</v>
      </c>
      <c r="R114" s="11">
        <f t="shared" si="28"/>
        <v>1.3553766632175988E-3</v>
      </c>
      <c r="S114" s="12">
        <f t="shared" si="29"/>
        <v>1.394864006364157E-3</v>
      </c>
    </row>
    <row r="115" spans="1:19" ht="15.75" x14ac:dyDescent="0.25">
      <c r="A115" s="2">
        <v>42422</v>
      </c>
      <c r="B115">
        <v>2.39</v>
      </c>
      <c r="C115">
        <f t="shared" si="19"/>
        <v>0.19500000000000006</v>
      </c>
      <c r="D115">
        <v>1.7518</v>
      </c>
      <c r="E115">
        <v>9.9993999999999996</v>
      </c>
      <c r="F115" s="17">
        <f t="shared" si="17"/>
        <v>2.6114292816425966E-4</v>
      </c>
      <c r="G115" s="17">
        <f t="shared" si="18"/>
        <v>1.0002611429281643</v>
      </c>
      <c r="H115">
        <f t="shared" si="20"/>
        <v>0.1947388570718358</v>
      </c>
      <c r="I115">
        <f t="shared" si="21"/>
        <v>3.7923222453644892E-2</v>
      </c>
      <c r="M115" s="10">
        <v>42583</v>
      </c>
      <c r="N115" s="11">
        <v>5.09</v>
      </c>
      <c r="O115" s="11">
        <v>-6.0885608856088576E-2</v>
      </c>
      <c r="P115" s="11">
        <f t="shared" si="26"/>
        <v>0.93911439114391138</v>
      </c>
      <c r="Q115" s="11">
        <f t="shared" si="27"/>
        <v>-6.1124082154186361E-2</v>
      </c>
      <c r="R115" s="11">
        <f t="shared" si="28"/>
        <v>4.676580392389499E-3</v>
      </c>
      <c r="S115" s="12">
        <f t="shared" si="29"/>
        <v>4.6040418229828907E-3</v>
      </c>
    </row>
    <row r="116" spans="1:19" ht="15.75" x14ac:dyDescent="0.25">
      <c r="A116" s="2">
        <v>42423</v>
      </c>
      <c r="B116">
        <v>2.19</v>
      </c>
      <c r="C116">
        <f t="shared" si="19"/>
        <v>-8.3682008368200902E-2</v>
      </c>
      <c r="D116">
        <v>1.7225000000000001</v>
      </c>
      <c r="E116">
        <v>9.9373000000000005</v>
      </c>
      <c r="F116" s="17">
        <f t="shared" si="17"/>
        <v>2.5959538026310014E-4</v>
      </c>
      <c r="G116" s="17">
        <f t="shared" si="18"/>
        <v>1.0002595953802631</v>
      </c>
      <c r="H116">
        <f t="shared" si="20"/>
        <v>-8.3941603748464003E-2</v>
      </c>
      <c r="I116">
        <f t="shared" si="21"/>
        <v>7.0461928398641458E-3</v>
      </c>
      <c r="M116" s="10">
        <v>42584</v>
      </c>
      <c r="N116" s="11">
        <v>4.9000000000000004</v>
      </c>
      <c r="O116" s="11">
        <v>-3.7328094302553932E-2</v>
      </c>
      <c r="P116" s="11">
        <f t="shared" si="26"/>
        <v>0.9626719056974461</v>
      </c>
      <c r="Q116" s="11">
        <f t="shared" si="27"/>
        <v>-3.7567255791968762E-2</v>
      </c>
      <c r="R116" s="11">
        <f t="shared" si="28"/>
        <v>2.0096124594249278E-3</v>
      </c>
      <c r="S116" s="12">
        <f t="shared" si="29"/>
        <v>1.9621589725517656E-3</v>
      </c>
    </row>
    <row r="117" spans="1:19" ht="15.75" x14ac:dyDescent="0.25">
      <c r="A117" s="2">
        <v>42424</v>
      </c>
      <c r="B117">
        <v>2.69</v>
      </c>
      <c r="C117">
        <f t="shared" si="19"/>
        <v>0.22831050228310504</v>
      </c>
      <c r="D117">
        <v>1.7484</v>
      </c>
      <c r="E117">
        <v>9.8519000000000005</v>
      </c>
      <c r="F117" s="17">
        <f t="shared" si="17"/>
        <v>2.5746576603635773E-4</v>
      </c>
      <c r="G117" s="17">
        <f t="shared" si="18"/>
        <v>1.0002574657660364</v>
      </c>
      <c r="H117">
        <f t="shared" si="20"/>
        <v>0.22805303651706868</v>
      </c>
      <c r="I117">
        <f t="shared" si="21"/>
        <v>5.2008187464655464E-2</v>
      </c>
      <c r="M117" s="10">
        <v>42585</v>
      </c>
      <c r="N117" s="11">
        <v>5.29</v>
      </c>
      <c r="O117" s="11">
        <v>7.9591836734693805E-2</v>
      </c>
      <c r="P117" s="11">
        <f t="shared" si="26"/>
        <v>1.0795918367346937</v>
      </c>
      <c r="Q117" s="11">
        <f t="shared" si="27"/>
        <v>7.9352388968268656E-2</v>
      </c>
      <c r="R117" s="11">
        <f t="shared" si="28"/>
        <v>5.1971041303053326E-3</v>
      </c>
      <c r="S117" s="12">
        <f t="shared" si="29"/>
        <v>5.2741554851919985E-3</v>
      </c>
    </row>
    <row r="118" spans="1:19" ht="15.75" x14ac:dyDescent="0.25">
      <c r="A118" s="2">
        <v>42425</v>
      </c>
      <c r="B118">
        <v>2.56</v>
      </c>
      <c r="C118">
        <f t="shared" si="19"/>
        <v>-4.8327137546468363E-2</v>
      </c>
      <c r="D118">
        <v>1.7157</v>
      </c>
      <c r="E118">
        <v>9.8271999999999995</v>
      </c>
      <c r="F118" s="17">
        <f t="shared" si="17"/>
        <v>2.5684951592119809E-4</v>
      </c>
      <c r="G118" s="17">
        <f t="shared" si="18"/>
        <v>1.0002568495159212</v>
      </c>
      <c r="H118">
        <f t="shared" si="20"/>
        <v>-4.8583987062389561E-2</v>
      </c>
      <c r="I118">
        <f t="shared" si="21"/>
        <v>2.3604037988784361E-3</v>
      </c>
      <c r="M118" s="10">
        <v>42586</v>
      </c>
      <c r="N118" s="11">
        <v>5.13</v>
      </c>
      <c r="O118" s="11">
        <v>-3.0245746691871481E-2</v>
      </c>
      <c r="P118" s="11">
        <f t="shared" si="26"/>
        <v>0.96975425330812848</v>
      </c>
      <c r="Q118" s="11">
        <f t="shared" si="27"/>
        <v>-3.0485038767481501E-2</v>
      </c>
      <c r="R118" s="11">
        <f t="shared" si="28"/>
        <v>1.4247970744713351E-3</v>
      </c>
      <c r="S118" s="12">
        <f t="shared" si="29"/>
        <v>1.3848852655749641E-3</v>
      </c>
    </row>
    <row r="119" spans="1:19" ht="15.75" x14ac:dyDescent="0.25">
      <c r="A119" s="2">
        <v>42426</v>
      </c>
      <c r="B119">
        <v>2.7</v>
      </c>
      <c r="C119">
        <f t="shared" si="19"/>
        <v>5.4687500000000049E-2</v>
      </c>
      <c r="D119">
        <v>1.7623</v>
      </c>
      <c r="E119">
        <v>9.8553999999999995</v>
      </c>
      <c r="F119" s="17">
        <f t="shared" si="17"/>
        <v>2.575530777495505E-4</v>
      </c>
      <c r="G119" s="17">
        <f t="shared" si="18"/>
        <v>1.0002575530777496</v>
      </c>
      <c r="H119">
        <f t="shared" si="20"/>
        <v>5.4429946922250498E-2</v>
      </c>
      <c r="I119">
        <f t="shared" si="21"/>
        <v>2.9626191219590064E-3</v>
      </c>
      <c r="M119" s="10">
        <v>42587</v>
      </c>
      <c r="N119" s="11">
        <v>4.8899999999999997</v>
      </c>
      <c r="O119" s="11">
        <v>-4.6783625730994198E-2</v>
      </c>
      <c r="P119" s="11">
        <f t="shared" si="26"/>
        <v>0.95321637426900585</v>
      </c>
      <c r="Q119" s="11">
        <f t="shared" si="27"/>
        <v>-4.7021988500555216E-2</v>
      </c>
      <c r="R119" s="11">
        <f t="shared" si="28"/>
        <v>2.9466912067719867E-3</v>
      </c>
      <c r="S119" s="12">
        <f t="shared" si="29"/>
        <v>2.8891696085717846E-3</v>
      </c>
    </row>
    <row r="120" spans="1:19" ht="15.75" x14ac:dyDescent="0.25">
      <c r="A120" s="2">
        <v>42429</v>
      </c>
      <c r="B120">
        <v>2.61</v>
      </c>
      <c r="C120">
        <f t="shared" si="19"/>
        <v>-3.3333333333333444E-2</v>
      </c>
      <c r="D120">
        <v>1.7347000000000001</v>
      </c>
      <c r="E120">
        <v>9.8697999999999997</v>
      </c>
      <c r="F120" s="17">
        <f t="shared" si="17"/>
        <v>2.5791227389926341E-4</v>
      </c>
      <c r="G120" s="17">
        <f t="shared" si="18"/>
        <v>1.0002579122738993</v>
      </c>
      <c r="H120">
        <f t="shared" si="20"/>
        <v>-3.3591245607232707E-2</v>
      </c>
      <c r="I120">
        <f t="shared" si="21"/>
        <v>1.1283717814454307E-3</v>
      </c>
      <c r="M120" s="10">
        <v>42590</v>
      </c>
      <c r="N120" s="11">
        <v>5.01</v>
      </c>
      <c r="O120" s="11">
        <v>2.4539877300613522E-2</v>
      </c>
      <c r="P120" s="11">
        <f t="shared" si="26"/>
        <v>1.0245398773006136</v>
      </c>
      <c r="Q120" s="11">
        <f t="shared" si="27"/>
        <v>2.4301391442736076E-2</v>
      </c>
      <c r="R120" s="11">
        <f t="shared" si="28"/>
        <v>2.9035975776923968E-4</v>
      </c>
      <c r="S120" s="12">
        <f t="shared" si="29"/>
        <v>3.0878866516478816E-4</v>
      </c>
    </row>
    <row r="121" spans="1:19" ht="15.75" x14ac:dyDescent="0.25">
      <c r="A121" s="2">
        <v>42430</v>
      </c>
      <c r="B121">
        <v>2.76</v>
      </c>
      <c r="C121">
        <f t="shared" si="19"/>
        <v>5.7471264367816063E-2</v>
      </c>
      <c r="D121">
        <v>1.8249</v>
      </c>
      <c r="E121">
        <v>9.7735000000000003</v>
      </c>
      <c r="F121" s="17">
        <f t="shared" si="17"/>
        <v>2.555092562539496E-4</v>
      </c>
      <c r="G121" s="17">
        <f t="shared" si="18"/>
        <v>1.0002555092562539</v>
      </c>
      <c r="H121">
        <f t="shared" si="20"/>
        <v>5.7215755111562114E-2</v>
      </c>
      <c r="I121">
        <f t="shared" si="21"/>
        <v>3.2736426329862461E-3</v>
      </c>
      <c r="M121" s="10">
        <v>42591</v>
      </c>
      <c r="N121" s="11">
        <v>4.8100000000000005</v>
      </c>
      <c r="O121" s="11">
        <v>-3.9920159680638584E-2</v>
      </c>
      <c r="P121" s="11">
        <f t="shared" si="26"/>
        <v>0.96007984031936144</v>
      </c>
      <c r="Q121" s="11">
        <f t="shared" si="27"/>
        <v>-4.0158610370988251E-2</v>
      </c>
      <c r="R121" s="11">
        <f t="shared" si="28"/>
        <v>2.2486616987022539E-3</v>
      </c>
      <c r="S121" s="12">
        <f t="shared" si="29"/>
        <v>2.1984487423450196E-3</v>
      </c>
    </row>
    <row r="122" spans="1:19" ht="15.75" x14ac:dyDescent="0.25">
      <c r="A122" s="2">
        <v>42431</v>
      </c>
      <c r="B122">
        <v>3.4</v>
      </c>
      <c r="C122">
        <f t="shared" si="19"/>
        <v>0.23188405797101455</v>
      </c>
      <c r="D122">
        <v>1.8406</v>
      </c>
      <c r="E122">
        <v>9.7406000000000006</v>
      </c>
      <c r="F122" s="17">
        <f t="shared" si="17"/>
        <v>2.546878057796409E-4</v>
      </c>
      <c r="G122" s="17">
        <f t="shared" si="18"/>
        <v>1.0002546878057796</v>
      </c>
      <c r="H122">
        <f t="shared" si="20"/>
        <v>0.23162937016523491</v>
      </c>
      <c r="I122">
        <f t="shared" si="21"/>
        <v>5.3652165123143414E-2</v>
      </c>
      <c r="M122" s="10">
        <v>42592</v>
      </c>
      <c r="N122" s="11">
        <v>4.8</v>
      </c>
      <c r="O122" s="11">
        <v>-2.0790020790022192E-3</v>
      </c>
      <c r="P122" s="11">
        <f t="shared" si="26"/>
        <v>0.99792099792099775</v>
      </c>
      <c r="Q122" s="11">
        <f t="shared" si="27"/>
        <v>-2.3174954727200616E-3</v>
      </c>
      <c r="R122" s="11">
        <f t="shared" si="28"/>
        <v>9.1756110137565538E-5</v>
      </c>
      <c r="S122" s="12">
        <f t="shared" si="29"/>
        <v>8.1839222350209574E-5</v>
      </c>
    </row>
    <row r="123" spans="1:19" ht="15.75" x14ac:dyDescent="0.25">
      <c r="A123" s="2">
        <v>42432</v>
      </c>
      <c r="B123">
        <v>4.2699999999999996</v>
      </c>
      <c r="C123">
        <f t="shared" si="19"/>
        <v>0.25588235294117639</v>
      </c>
      <c r="D123">
        <v>1.8336999999999999</v>
      </c>
      <c r="E123">
        <v>9.6869999999999994</v>
      </c>
      <c r="F123" s="17">
        <f t="shared" si="17"/>
        <v>2.533489895102381E-4</v>
      </c>
      <c r="G123" s="17">
        <f t="shared" si="18"/>
        <v>1.0002533489895102</v>
      </c>
      <c r="H123">
        <f t="shared" si="20"/>
        <v>0.25562900395166616</v>
      </c>
      <c r="I123">
        <f t="shared" si="21"/>
        <v>6.5346187661320956E-2</v>
      </c>
      <c r="M123" s="10">
        <v>42593</v>
      </c>
      <c r="N123" s="11">
        <v>5.03</v>
      </c>
      <c r="O123" s="11">
        <v>4.791666666666676E-2</v>
      </c>
      <c r="P123" s="11">
        <f t="shared" si="26"/>
        <v>1.0479166666666668</v>
      </c>
      <c r="Q123" s="11">
        <f t="shared" si="27"/>
        <v>4.7678540041147618E-2</v>
      </c>
      <c r="R123" s="11">
        <f t="shared" si="28"/>
        <v>1.6335415312378934E-3</v>
      </c>
      <c r="S123" s="12">
        <f t="shared" si="29"/>
        <v>1.6768641867542971E-3</v>
      </c>
    </row>
    <row r="124" spans="1:19" ht="15.75" x14ac:dyDescent="0.25">
      <c r="A124" s="2">
        <v>42433</v>
      </c>
      <c r="B124">
        <v>5.08</v>
      </c>
      <c r="C124">
        <f t="shared" si="19"/>
        <v>0.18969555035128818</v>
      </c>
      <c r="D124">
        <v>1.8740999999999999</v>
      </c>
      <c r="E124">
        <v>9.6580999999999992</v>
      </c>
      <c r="F124" s="17">
        <f t="shared" si="17"/>
        <v>2.5262685700067067E-4</v>
      </c>
      <c r="G124" s="17">
        <f t="shared" si="18"/>
        <v>1.0002526268570007</v>
      </c>
      <c r="H124">
        <f t="shared" si="20"/>
        <v>0.18944292349428751</v>
      </c>
      <c r="I124">
        <f t="shared" si="21"/>
        <v>3.5888621262062471E-2</v>
      </c>
      <c r="M124" s="10">
        <v>42594</v>
      </c>
      <c r="N124" s="11">
        <v>5.0199999999999996</v>
      </c>
      <c r="O124" s="11">
        <v>-1.988071570576675E-3</v>
      </c>
      <c r="P124" s="11">
        <f t="shared" si="26"/>
        <v>0.99801192842942332</v>
      </c>
      <c r="Q124" s="11">
        <f t="shared" si="27"/>
        <v>-2.2269517763378022E-3</v>
      </c>
      <c r="R124" s="11">
        <f t="shared" si="28"/>
        <v>9.0029682852526234E-5</v>
      </c>
      <c r="S124" s="12">
        <f t="shared" si="29"/>
        <v>8.0209212810995121E-5</v>
      </c>
    </row>
    <row r="125" spans="1:19" ht="15.75" x14ac:dyDescent="0.25">
      <c r="A125" s="2">
        <v>42436</v>
      </c>
      <c r="B125">
        <v>5.23</v>
      </c>
      <c r="C125">
        <f t="shared" si="19"/>
        <v>2.9527559055118179E-2</v>
      </c>
      <c r="D125">
        <v>1.9056999999999999</v>
      </c>
      <c r="E125">
        <v>9.7253000000000007</v>
      </c>
      <c r="F125" s="17">
        <f t="shared" si="17"/>
        <v>2.5430571019002812E-4</v>
      </c>
      <c r="G125" s="17">
        <f t="shared" si="18"/>
        <v>1.00025430571019</v>
      </c>
      <c r="H125">
        <f t="shared" si="20"/>
        <v>2.9273253344928151E-2</v>
      </c>
      <c r="I125">
        <f t="shared" si="21"/>
        <v>8.569233613963472E-4</v>
      </c>
      <c r="M125" s="10">
        <v>42597</v>
      </c>
      <c r="N125" s="11">
        <v>5.5</v>
      </c>
      <c r="O125" s="11">
        <v>9.5617529880478183E-2</v>
      </c>
      <c r="P125" s="11">
        <f t="shared" si="26"/>
        <v>1.0956175298804782</v>
      </c>
      <c r="Q125" s="11">
        <f t="shared" si="27"/>
        <v>9.5378745116784638E-2</v>
      </c>
      <c r="R125" s="11">
        <f t="shared" si="28"/>
        <v>7.7646584919500387E-3</v>
      </c>
      <c r="S125" s="12">
        <f t="shared" si="29"/>
        <v>7.8587759176441344E-3</v>
      </c>
    </row>
    <row r="126" spans="1:19" ht="15.75" x14ac:dyDescent="0.25">
      <c r="A126" s="2">
        <v>42437</v>
      </c>
      <c r="B126">
        <v>4.3</v>
      </c>
      <c r="C126">
        <f t="shared" si="19"/>
        <v>-0.17782026768642459</v>
      </c>
      <c r="D126">
        <v>1.8287</v>
      </c>
      <c r="E126">
        <v>9.7931000000000008</v>
      </c>
      <c r="F126" s="17">
        <f t="shared" si="17"/>
        <v>2.5599851430979648E-4</v>
      </c>
      <c r="G126" s="17">
        <f t="shared" si="18"/>
        <v>1.0002559985143098</v>
      </c>
      <c r="H126">
        <f t="shared" si="20"/>
        <v>-0.17807626620073438</v>
      </c>
      <c r="I126">
        <f t="shared" si="21"/>
        <v>3.1711156583994815E-2</v>
      </c>
      <c r="M126" s="10">
        <v>42598</v>
      </c>
      <c r="N126" s="11">
        <v>5.91</v>
      </c>
      <c r="O126" s="11">
        <v>7.4545454545454568E-2</v>
      </c>
      <c r="P126" s="11">
        <f t="shared" si="26"/>
        <v>1.0745454545454545</v>
      </c>
      <c r="Q126" s="11">
        <f t="shared" si="27"/>
        <v>7.4306423648441075E-2</v>
      </c>
      <c r="R126" s="11">
        <f t="shared" si="28"/>
        <v>4.4950290950739515E-3</v>
      </c>
      <c r="S126" s="12">
        <f t="shared" si="29"/>
        <v>4.5667071261281771E-3</v>
      </c>
    </row>
    <row r="127" spans="1:19" ht="15.75" x14ac:dyDescent="0.25">
      <c r="A127" s="2">
        <v>42438</v>
      </c>
      <c r="B127">
        <v>4.63</v>
      </c>
      <c r="C127">
        <f t="shared" si="19"/>
        <v>7.6744186046511648E-2</v>
      </c>
      <c r="D127">
        <v>1.8759999999999999</v>
      </c>
      <c r="E127">
        <v>9.8123000000000005</v>
      </c>
      <c r="F127" s="17">
        <f t="shared" si="17"/>
        <v>2.5647770306091999E-4</v>
      </c>
      <c r="G127" s="17">
        <f t="shared" si="18"/>
        <v>1.0002564777030609</v>
      </c>
      <c r="H127">
        <f t="shared" si="20"/>
        <v>7.6487708343450728E-2</v>
      </c>
      <c r="I127">
        <f t="shared" si="21"/>
        <v>5.8503695276327823E-3</v>
      </c>
      <c r="M127" s="10">
        <v>42599</v>
      </c>
      <c r="N127" s="11">
        <v>5.68</v>
      </c>
      <c r="O127" s="11">
        <v>-3.8917089678511069E-2</v>
      </c>
      <c r="P127" s="11">
        <f t="shared" si="26"/>
        <v>0.96108291032148896</v>
      </c>
      <c r="Q127" s="11">
        <f t="shared" si="27"/>
        <v>-3.9155236402185351E-2</v>
      </c>
      <c r="R127" s="11">
        <f t="shared" si="28"/>
        <v>2.1545083587054979E-3</v>
      </c>
      <c r="S127" s="12">
        <f t="shared" si="29"/>
        <v>2.1053638705040459E-3</v>
      </c>
    </row>
    <row r="128" spans="1:19" ht="16.5" thickBot="1" x14ac:dyDescent="0.3">
      <c r="A128" s="2">
        <v>42439</v>
      </c>
      <c r="B128">
        <v>4.6100000000000003</v>
      </c>
      <c r="C128">
        <f t="shared" si="19"/>
        <v>-4.3196544276456967E-3</v>
      </c>
      <c r="D128">
        <v>1.9323000000000001</v>
      </c>
      <c r="E128">
        <v>9.8018999999999998</v>
      </c>
      <c r="F128" s="17">
        <f t="shared" si="17"/>
        <v>2.5621815286003269E-4</v>
      </c>
      <c r="G128" s="17">
        <f t="shared" si="18"/>
        <v>1.00025621815286</v>
      </c>
      <c r="H128">
        <f t="shared" si="20"/>
        <v>-4.5758725805057293E-3</v>
      </c>
      <c r="I128">
        <f t="shared" si="21"/>
        <v>2.0938609873024161E-5</v>
      </c>
      <c r="M128" s="13">
        <v>42600</v>
      </c>
      <c r="N128" s="14">
        <v>6.2</v>
      </c>
      <c r="O128" s="14">
        <v>9.1549295774647974E-2</v>
      </c>
      <c r="P128" s="14">
        <f t="shared" si="26"/>
        <v>1.091549295774648</v>
      </c>
      <c r="Q128" s="14">
        <f t="shared" si="27"/>
        <v>9.1311430438526062E-2</v>
      </c>
      <c r="R128" s="14">
        <f t="shared" si="28"/>
        <v>7.0643999683532629E-3</v>
      </c>
      <c r="S128" s="15">
        <f t="shared" si="29"/>
        <v>7.1541862111102004E-3</v>
      </c>
    </row>
    <row r="129" spans="1:19" ht="15.75" x14ac:dyDescent="0.25">
      <c r="A129" s="2">
        <v>42440</v>
      </c>
      <c r="B129">
        <v>4.7</v>
      </c>
      <c r="C129">
        <f t="shared" si="19"/>
        <v>1.9522776572668082E-2</v>
      </c>
      <c r="D129">
        <v>1.9839</v>
      </c>
      <c r="E129">
        <v>9.7341999999999995</v>
      </c>
      <c r="F129" s="17">
        <f t="shared" si="17"/>
        <v>2.5452798140856991E-4</v>
      </c>
      <c r="G129" s="17">
        <f t="shared" si="18"/>
        <v>1.0002545279814086</v>
      </c>
      <c r="H129">
        <f t="shared" si="20"/>
        <v>1.9268248591259512E-2</v>
      </c>
      <c r="I129">
        <f t="shared" si="21"/>
        <v>3.7126540377457418E-4</v>
      </c>
      <c r="M129" s="23"/>
      <c r="N129" s="11"/>
      <c r="O129" s="11"/>
      <c r="P129" s="11"/>
      <c r="Q129" s="11"/>
      <c r="R129" s="11"/>
      <c r="S129" s="11"/>
    </row>
    <row r="130" spans="1:19" ht="15.75" x14ac:dyDescent="0.25">
      <c r="A130" s="2">
        <v>42443</v>
      </c>
      <c r="B130">
        <v>4.38</v>
      </c>
      <c r="C130">
        <f t="shared" si="19"/>
        <v>-6.808510638297878E-2</v>
      </c>
      <c r="D130">
        <v>1.9592000000000001</v>
      </c>
      <c r="E130">
        <v>9.7222000000000008</v>
      </c>
      <c r="F130" s="17">
        <f t="shared" si="17"/>
        <v>2.5422828565591082E-4</v>
      </c>
      <c r="G130" s="17">
        <f t="shared" si="18"/>
        <v>1.0002542282856559</v>
      </c>
      <c r="H130">
        <f t="shared" si="20"/>
        <v>-6.8339334668634691E-2</v>
      </c>
      <c r="I130">
        <f t="shared" si="21"/>
        <v>4.6702646629516557E-3</v>
      </c>
      <c r="M130" s="23"/>
      <c r="N130" s="11"/>
      <c r="O130" s="11"/>
      <c r="P130" s="11"/>
      <c r="Q130" s="11"/>
      <c r="R130" s="11"/>
      <c r="S130" s="11"/>
    </row>
    <row r="131" spans="1:19" ht="15.75" x14ac:dyDescent="0.25">
      <c r="A131" s="2">
        <v>42444</v>
      </c>
      <c r="B131">
        <v>4.18</v>
      </c>
      <c r="C131">
        <f t="shared" si="19"/>
        <v>-4.5662100456621044E-2</v>
      </c>
      <c r="D131">
        <v>1.9699</v>
      </c>
      <c r="E131">
        <v>9.7213999999999992</v>
      </c>
      <c r="F131" s="17">
        <f t="shared" ref="F131:F194" si="30">(((E131/100)+1)^(1/365)-1)</f>
        <v>2.5420830477695944E-4</v>
      </c>
      <c r="G131" s="17">
        <f t="shared" ref="G131:G194" si="31">1+F131</f>
        <v>1.000254208304777</v>
      </c>
      <c r="H131">
        <f t="shared" si="20"/>
        <v>-4.5916308761398003E-2</v>
      </c>
      <c r="I131">
        <f t="shared" si="21"/>
        <v>2.1083074102720349E-3</v>
      </c>
      <c r="M131" s="23"/>
      <c r="N131" s="11"/>
      <c r="O131" s="11"/>
      <c r="P131" s="11"/>
      <c r="Q131" s="11"/>
      <c r="R131" s="11"/>
      <c r="S131" s="11"/>
    </row>
    <row r="132" spans="1:19" ht="15.75" x14ac:dyDescent="0.25">
      <c r="A132" s="2">
        <v>42445</v>
      </c>
      <c r="B132">
        <v>4.3899999999999997</v>
      </c>
      <c r="C132">
        <f t="shared" ref="C132:C195" si="32">(B132-B131)/B131</f>
        <v>5.0239234449760757E-2</v>
      </c>
      <c r="D132">
        <v>1.9081000000000001</v>
      </c>
      <c r="E132">
        <v>9.6991999999999994</v>
      </c>
      <c r="F132" s="17">
        <f t="shared" si="30"/>
        <v>2.5365377742092576E-4</v>
      </c>
      <c r="G132" s="17">
        <f t="shared" si="31"/>
        <v>1.0002536537774209</v>
      </c>
      <c r="H132">
        <f t="shared" ref="H132:H195" si="33">C132-F132</f>
        <v>4.9985580672339831E-2</v>
      </c>
      <c r="I132">
        <f t="shared" ref="I132:I195" si="34">H132^2</f>
        <v>2.4985582751509933E-3</v>
      </c>
      <c r="M132" s="23"/>
      <c r="N132" s="11"/>
      <c r="O132" s="11"/>
      <c r="P132" s="11"/>
      <c r="Q132" s="11"/>
      <c r="R132" s="11"/>
      <c r="S132" s="11"/>
    </row>
    <row r="133" spans="1:19" ht="15.75" x14ac:dyDescent="0.25">
      <c r="A133" s="2">
        <v>42446</v>
      </c>
      <c r="B133">
        <v>4.79</v>
      </c>
      <c r="C133">
        <f t="shared" si="32"/>
        <v>9.1116173120729019E-2</v>
      </c>
      <c r="D133">
        <v>1.8957999999999999</v>
      </c>
      <c r="E133">
        <v>9.6675000000000004</v>
      </c>
      <c r="F133" s="17">
        <f t="shared" si="30"/>
        <v>2.5286175829553059E-4</v>
      </c>
      <c r="G133" s="17">
        <f t="shared" si="31"/>
        <v>1.0002528617582955</v>
      </c>
      <c r="H133">
        <f t="shared" si="33"/>
        <v>9.0863311362433488E-2</v>
      </c>
      <c r="I133">
        <f t="shared" si="34"/>
        <v>8.2561413517465345E-3</v>
      </c>
      <c r="M133" s="11"/>
      <c r="N133" s="11"/>
      <c r="O133" s="11"/>
      <c r="P133" s="11"/>
      <c r="Q133" s="11"/>
      <c r="R133" s="11"/>
      <c r="S133" s="11"/>
    </row>
    <row r="134" spans="1:19" ht="15.75" x14ac:dyDescent="0.25">
      <c r="A134" s="2">
        <v>42447</v>
      </c>
      <c r="B134">
        <v>4.91</v>
      </c>
      <c r="C134">
        <f t="shared" si="32"/>
        <v>2.5052192066805867E-2</v>
      </c>
      <c r="D134">
        <v>1.8732</v>
      </c>
      <c r="E134">
        <v>9.6438000000000006</v>
      </c>
      <c r="F134" s="17">
        <f t="shared" si="30"/>
        <v>2.5226946864531641E-4</v>
      </c>
      <c r="G134" s="17">
        <f t="shared" si="31"/>
        <v>1.0002522694686453</v>
      </c>
      <c r="H134">
        <f t="shared" si="33"/>
        <v>2.4799922598160551E-2</v>
      </c>
      <c r="I134">
        <f t="shared" si="34"/>
        <v>6.1503616087475439E-4</v>
      </c>
      <c r="M134" s="11"/>
      <c r="N134" s="11"/>
      <c r="O134" s="11"/>
      <c r="P134" s="11"/>
      <c r="Q134" s="11"/>
      <c r="R134" s="11"/>
      <c r="S134" s="11"/>
    </row>
    <row r="135" spans="1:19" ht="15.75" x14ac:dyDescent="0.25">
      <c r="A135" s="2">
        <v>42450</v>
      </c>
      <c r="B135">
        <v>4.88</v>
      </c>
      <c r="C135">
        <f t="shared" si="32"/>
        <v>-6.1099796334012722E-3</v>
      </c>
      <c r="D135">
        <v>1.9155</v>
      </c>
      <c r="E135">
        <v>9.6305999999999994</v>
      </c>
      <c r="F135" s="17">
        <f t="shared" si="30"/>
        <v>2.5193953044189143E-4</v>
      </c>
      <c r="G135" s="17">
        <f t="shared" si="31"/>
        <v>1.0002519395304419</v>
      </c>
      <c r="H135">
        <f t="shared" si="33"/>
        <v>-6.3619191638431636E-3</v>
      </c>
      <c r="I135">
        <f t="shared" si="34"/>
        <v>4.0474015447274901E-5</v>
      </c>
      <c r="M135" s="11"/>
      <c r="N135" s="11"/>
      <c r="O135" s="11"/>
      <c r="P135" s="11"/>
      <c r="Q135" s="11"/>
      <c r="R135" s="11"/>
      <c r="S135" s="11"/>
    </row>
    <row r="136" spans="1:19" ht="15.75" x14ac:dyDescent="0.25">
      <c r="A136" s="2">
        <v>42451</v>
      </c>
      <c r="B136">
        <v>4.82</v>
      </c>
      <c r="C136">
        <f t="shared" si="32"/>
        <v>-1.2295081967213035E-2</v>
      </c>
      <c r="D136">
        <v>1.9403000000000001</v>
      </c>
      <c r="E136">
        <v>9.6295999999999999</v>
      </c>
      <c r="F136" s="17">
        <f t="shared" si="30"/>
        <v>2.519145335091455E-4</v>
      </c>
      <c r="G136" s="17">
        <f t="shared" si="31"/>
        <v>1.0002519145335091</v>
      </c>
      <c r="H136">
        <f t="shared" si="33"/>
        <v>-1.254699650072218E-2</v>
      </c>
      <c r="I136">
        <f t="shared" si="34"/>
        <v>1.5742712118913462E-4</v>
      </c>
    </row>
    <row r="137" spans="1:19" ht="15.75" x14ac:dyDescent="0.25">
      <c r="A137" s="2">
        <v>42452</v>
      </c>
      <c r="B137">
        <v>4.13</v>
      </c>
      <c r="C137">
        <f t="shared" si="32"/>
        <v>-0.14315352697095443</v>
      </c>
      <c r="D137">
        <v>1.8786</v>
      </c>
      <c r="E137">
        <v>9.6488999999999994</v>
      </c>
      <c r="F137" s="17">
        <f t="shared" si="30"/>
        <v>2.523969341605703E-4</v>
      </c>
      <c r="G137" s="17">
        <f t="shared" si="31"/>
        <v>1.0002523969341606</v>
      </c>
      <c r="H137">
        <f t="shared" si="33"/>
        <v>-0.143405923905115</v>
      </c>
      <c r="I137">
        <f t="shared" si="34"/>
        <v>2.0565259011079633E-2</v>
      </c>
    </row>
    <row r="138" spans="1:19" ht="15.75" x14ac:dyDescent="0.25">
      <c r="A138" s="2">
        <v>42453</v>
      </c>
      <c r="B138">
        <v>4.25</v>
      </c>
      <c r="C138">
        <f t="shared" si="32"/>
        <v>2.9055690072639251E-2</v>
      </c>
      <c r="D138">
        <v>1.9</v>
      </c>
      <c r="E138">
        <v>9.6529000000000007</v>
      </c>
      <c r="F138" s="17">
        <f t="shared" si="30"/>
        <v>2.5249690297668437E-4</v>
      </c>
      <c r="G138" s="17">
        <f t="shared" si="31"/>
        <v>1.0002524969029767</v>
      </c>
      <c r="H138">
        <f t="shared" si="33"/>
        <v>2.8803193169662566E-2</v>
      </c>
      <c r="I138">
        <f t="shared" si="34"/>
        <v>8.2962393676889632E-4</v>
      </c>
    </row>
    <row r="139" spans="1:19" ht="15.75" x14ac:dyDescent="0.25">
      <c r="A139" s="2">
        <v>42457</v>
      </c>
      <c r="B139">
        <v>4.1500000000000004</v>
      </c>
      <c r="C139">
        <f t="shared" si="32"/>
        <v>-2.3529411764705799E-2</v>
      </c>
      <c r="D139">
        <v>1.8860000000000001</v>
      </c>
      <c r="E139">
        <v>9.6549999999999994</v>
      </c>
      <c r="F139" s="17">
        <f t="shared" si="30"/>
        <v>2.5254938514929215E-4</v>
      </c>
      <c r="G139" s="17">
        <f t="shared" si="31"/>
        <v>1.0002525493851493</v>
      </c>
      <c r="H139">
        <f t="shared" si="33"/>
        <v>-2.3781961149855091E-2</v>
      </c>
      <c r="I139">
        <f t="shared" si="34"/>
        <v>5.6558167613321691E-4</v>
      </c>
    </row>
    <row r="140" spans="1:19" ht="15.75" x14ac:dyDescent="0.25">
      <c r="A140" s="2">
        <v>42458</v>
      </c>
      <c r="B140">
        <v>4.04</v>
      </c>
      <c r="C140">
        <f t="shared" si="32"/>
        <v>-2.6506024096385618E-2</v>
      </c>
      <c r="D140">
        <v>1.8035000000000001</v>
      </c>
      <c r="E140">
        <v>9.6253999999999991</v>
      </c>
      <c r="F140" s="17">
        <f t="shared" si="30"/>
        <v>2.5180954390835453E-4</v>
      </c>
      <c r="G140" s="17">
        <f t="shared" si="31"/>
        <v>1.0002518095439084</v>
      </c>
      <c r="H140">
        <f t="shared" si="33"/>
        <v>-2.6757833640293972E-2</v>
      </c>
      <c r="I140">
        <f t="shared" si="34"/>
        <v>7.1598166112164774E-4</v>
      </c>
    </row>
    <row r="141" spans="1:19" ht="15.75" x14ac:dyDescent="0.25">
      <c r="A141" s="2">
        <v>42459</v>
      </c>
      <c r="B141">
        <v>4.01</v>
      </c>
      <c r="C141">
        <f t="shared" si="32"/>
        <v>-7.425742574257487E-3</v>
      </c>
      <c r="D141">
        <v>1.8228</v>
      </c>
      <c r="E141">
        <v>9.6190999999999995</v>
      </c>
      <c r="F141" s="17">
        <f t="shared" si="30"/>
        <v>2.5165205198574014E-4</v>
      </c>
      <c r="G141" s="17">
        <f t="shared" si="31"/>
        <v>1.0002516520519857</v>
      </c>
      <c r="H141">
        <f t="shared" si="33"/>
        <v>-7.6773946262432271E-3</v>
      </c>
      <c r="I141">
        <f t="shared" si="34"/>
        <v>5.8942388247068378E-5</v>
      </c>
    </row>
    <row r="142" spans="1:19" ht="15.75" x14ac:dyDescent="0.25">
      <c r="A142" s="2">
        <v>42460</v>
      </c>
      <c r="B142">
        <v>4.12</v>
      </c>
      <c r="C142">
        <f t="shared" si="32"/>
        <v>2.7431421446384122E-2</v>
      </c>
      <c r="D142">
        <v>1.7686999999999999</v>
      </c>
      <c r="E142">
        <v>9.6257000000000001</v>
      </c>
      <c r="F142" s="17">
        <f t="shared" si="30"/>
        <v>2.5181704329857446E-4</v>
      </c>
      <c r="G142" s="17">
        <f t="shared" si="31"/>
        <v>1.0002518170432986</v>
      </c>
      <c r="H142">
        <f t="shared" si="33"/>
        <v>2.7179604403085547E-2</v>
      </c>
      <c r="I142">
        <f t="shared" si="34"/>
        <v>7.387308955082273E-4</v>
      </c>
    </row>
    <row r="143" spans="1:19" ht="15.75" x14ac:dyDescent="0.25">
      <c r="A143" s="2">
        <v>42461</v>
      </c>
      <c r="B143">
        <v>3.83</v>
      </c>
      <c r="C143">
        <f t="shared" si="32"/>
        <v>-7.0388349514563117E-2</v>
      </c>
      <c r="D143">
        <v>1.7705</v>
      </c>
      <c r="E143">
        <v>9.6029</v>
      </c>
      <c r="F143" s="17">
        <f t="shared" si="30"/>
        <v>2.5124703130385839E-4</v>
      </c>
      <c r="G143" s="17">
        <f t="shared" si="31"/>
        <v>1.0002512470313039</v>
      </c>
      <c r="H143">
        <f t="shared" si="33"/>
        <v>-7.0639596545866976E-2</v>
      </c>
      <c r="I143">
        <f t="shared" si="34"/>
        <v>4.9899526001628619E-3</v>
      </c>
    </row>
    <row r="144" spans="1:19" ht="15.75" x14ac:dyDescent="0.25">
      <c r="A144" s="2">
        <v>42464</v>
      </c>
      <c r="B144">
        <v>3.7199999999999998</v>
      </c>
      <c r="C144">
        <f t="shared" si="32"/>
        <v>-2.872062663185387E-2</v>
      </c>
      <c r="D144">
        <v>1.7618</v>
      </c>
      <c r="E144">
        <v>9.5993999999999993</v>
      </c>
      <c r="F144" s="17">
        <f t="shared" si="30"/>
        <v>2.5115951899312705E-4</v>
      </c>
      <c r="G144" s="17">
        <f t="shared" si="31"/>
        <v>1.0002511595189931</v>
      </c>
      <c r="H144">
        <f t="shared" si="33"/>
        <v>-2.8971786150846997E-2</v>
      </c>
      <c r="I144">
        <f t="shared" si="34"/>
        <v>8.3936439277040983E-4</v>
      </c>
    </row>
    <row r="145" spans="1:9" ht="15.75" x14ac:dyDescent="0.25">
      <c r="A145" s="2">
        <v>42465</v>
      </c>
      <c r="B145">
        <v>3.76</v>
      </c>
      <c r="C145">
        <f t="shared" si="32"/>
        <v>1.075268817204302E-2</v>
      </c>
      <c r="D145">
        <v>1.7201</v>
      </c>
      <c r="E145">
        <v>9.6488999999999994</v>
      </c>
      <c r="F145" s="17">
        <f t="shared" si="30"/>
        <v>2.523969341605703E-4</v>
      </c>
      <c r="G145" s="17">
        <f t="shared" si="31"/>
        <v>1.0002523969341606</v>
      </c>
      <c r="H145">
        <f t="shared" si="33"/>
        <v>1.050029123788245E-2</v>
      </c>
      <c r="I145">
        <f t="shared" si="34"/>
        <v>1.1025611608035095E-4</v>
      </c>
    </row>
    <row r="146" spans="1:9" ht="15.75" x14ac:dyDescent="0.25">
      <c r="A146" s="2">
        <v>42466</v>
      </c>
      <c r="B146">
        <v>3.73</v>
      </c>
      <c r="C146">
        <f t="shared" si="32"/>
        <v>-7.9787234042552682E-3</v>
      </c>
      <c r="D146">
        <v>1.7549000000000001</v>
      </c>
      <c r="E146">
        <v>9.5945</v>
      </c>
      <c r="F146" s="17">
        <f t="shared" si="30"/>
        <v>2.5103699707584859E-4</v>
      </c>
      <c r="G146" s="17">
        <f t="shared" si="31"/>
        <v>1.0002510369970758</v>
      </c>
      <c r="H146">
        <f t="shared" si="33"/>
        <v>-8.2297604013311168E-3</v>
      </c>
      <c r="I146">
        <f t="shared" si="34"/>
        <v>6.7728956263317703E-5</v>
      </c>
    </row>
    <row r="147" spans="1:9" ht="15.75" x14ac:dyDescent="0.25">
      <c r="A147" s="2">
        <v>42467</v>
      </c>
      <c r="B147">
        <v>3.61</v>
      </c>
      <c r="C147">
        <f t="shared" si="32"/>
        <v>-3.2171581769437026E-2</v>
      </c>
      <c r="D147">
        <v>1.6888999999999998</v>
      </c>
      <c r="E147">
        <v>9.6379999999999999</v>
      </c>
      <c r="F147" s="17">
        <f t="shared" si="30"/>
        <v>2.5212450067746417E-4</v>
      </c>
      <c r="G147" s="17">
        <f t="shared" si="31"/>
        <v>1.0002521245006775</v>
      </c>
      <c r="H147">
        <f t="shared" si="33"/>
        <v>-3.242370627011449E-2</v>
      </c>
      <c r="I147">
        <f t="shared" si="34"/>
        <v>1.0512967282906617E-3</v>
      </c>
    </row>
    <row r="148" spans="1:9" ht="15.75" x14ac:dyDescent="0.25">
      <c r="A148" s="2">
        <v>42468</v>
      </c>
      <c r="B148">
        <v>3.76</v>
      </c>
      <c r="C148">
        <f t="shared" si="32"/>
        <v>4.15512465373961E-2</v>
      </c>
      <c r="D148">
        <v>1.7166999999999999</v>
      </c>
      <c r="E148">
        <v>9.6385000000000005</v>
      </c>
      <c r="F148" s="17">
        <f t="shared" si="30"/>
        <v>2.5213699821735602E-4</v>
      </c>
      <c r="G148" s="17">
        <f t="shared" si="31"/>
        <v>1.0002521369982174</v>
      </c>
      <c r="H148">
        <f t="shared" si="33"/>
        <v>4.1299109539178744E-2</v>
      </c>
      <c r="I148">
        <f t="shared" si="34"/>
        <v>1.7056164487290848E-3</v>
      </c>
    </row>
    <row r="149" spans="1:9" ht="15.75" x14ac:dyDescent="0.25">
      <c r="A149" s="2">
        <v>42471</v>
      </c>
      <c r="B149">
        <v>4.5</v>
      </c>
      <c r="C149">
        <f t="shared" si="32"/>
        <v>0.19680851063829793</v>
      </c>
      <c r="D149">
        <v>1.7254</v>
      </c>
      <c r="E149">
        <v>9.5801999999999996</v>
      </c>
      <c r="F149" s="17">
        <f t="shared" si="30"/>
        <v>2.5067940187550874E-4</v>
      </c>
      <c r="G149" s="17">
        <f t="shared" si="31"/>
        <v>1.0002506794018755</v>
      </c>
      <c r="H149">
        <f t="shared" si="33"/>
        <v>0.19655783123642243</v>
      </c>
      <c r="I149">
        <f t="shared" si="34"/>
        <v>3.8634981020365916E-2</v>
      </c>
    </row>
    <row r="150" spans="1:9" ht="15.75" x14ac:dyDescent="0.25">
      <c r="A150" s="2">
        <v>42472</v>
      </c>
      <c r="B150">
        <v>6.05</v>
      </c>
      <c r="C150">
        <f t="shared" si="32"/>
        <v>0.34444444444444439</v>
      </c>
      <c r="D150">
        <v>1.7761</v>
      </c>
      <c r="E150">
        <v>9.5440000000000005</v>
      </c>
      <c r="F150" s="17">
        <f t="shared" si="30"/>
        <v>2.4977395281866599E-4</v>
      </c>
      <c r="G150" s="17">
        <f t="shared" si="31"/>
        <v>1.0002497739528187</v>
      </c>
      <c r="H150">
        <f t="shared" si="33"/>
        <v>0.34419467049162572</v>
      </c>
      <c r="I150">
        <f t="shared" si="34"/>
        <v>0.11846997119483881</v>
      </c>
    </row>
    <row r="151" spans="1:9" ht="15.75" x14ac:dyDescent="0.25">
      <c r="A151" s="2">
        <v>42473</v>
      </c>
      <c r="B151">
        <v>6.06</v>
      </c>
      <c r="C151">
        <f t="shared" si="32"/>
        <v>1.6528925619834359E-3</v>
      </c>
      <c r="D151">
        <v>1.7639</v>
      </c>
      <c r="E151">
        <v>9.5025999999999993</v>
      </c>
      <c r="F151" s="17">
        <f t="shared" si="30"/>
        <v>2.4873807341529997E-4</v>
      </c>
      <c r="G151" s="17">
        <f t="shared" si="31"/>
        <v>1.0002487380734153</v>
      </c>
      <c r="H151">
        <f t="shared" si="33"/>
        <v>1.4041544885681359E-3</v>
      </c>
      <c r="I151">
        <f t="shared" si="34"/>
        <v>1.9716498277660434E-6</v>
      </c>
    </row>
    <row r="152" spans="1:9" ht="15.75" x14ac:dyDescent="0.25">
      <c r="A152" s="2">
        <v>42474</v>
      </c>
      <c r="B152">
        <v>6.01</v>
      </c>
      <c r="C152">
        <f t="shared" si="32"/>
        <v>-8.2508250825082223E-3</v>
      </c>
      <c r="D152">
        <v>1.7919</v>
      </c>
      <c r="E152">
        <v>9.4893000000000001</v>
      </c>
      <c r="F152" s="17">
        <f t="shared" si="30"/>
        <v>2.4840520801028276E-4</v>
      </c>
      <c r="G152" s="17">
        <f t="shared" si="31"/>
        <v>1.0002484052080103</v>
      </c>
      <c r="H152">
        <f t="shared" si="33"/>
        <v>-8.4992302905185051E-3</v>
      </c>
      <c r="I152">
        <f t="shared" si="34"/>
        <v>7.2236915531267271E-5</v>
      </c>
    </row>
    <row r="153" spans="1:9" ht="15.75" x14ac:dyDescent="0.25">
      <c r="A153" s="2">
        <v>42475</v>
      </c>
      <c r="B153">
        <v>6.03</v>
      </c>
      <c r="C153">
        <f t="shared" si="32"/>
        <v>3.3277870216306925E-3</v>
      </c>
      <c r="D153">
        <v>1.7518</v>
      </c>
      <c r="E153">
        <v>9.4956999999999994</v>
      </c>
      <c r="F153" s="17">
        <f t="shared" si="30"/>
        <v>2.4856538887729762E-4</v>
      </c>
      <c r="G153" s="17">
        <f t="shared" si="31"/>
        <v>1.0002485653888773</v>
      </c>
      <c r="H153">
        <f t="shared" si="33"/>
        <v>3.0792216327533949E-3</v>
      </c>
      <c r="I153">
        <f t="shared" si="34"/>
        <v>9.481605863616483E-6</v>
      </c>
    </row>
    <row r="154" spans="1:9" ht="15.75" x14ac:dyDescent="0.25">
      <c r="A154" s="2">
        <v>42478</v>
      </c>
      <c r="B154">
        <v>5.96</v>
      </c>
      <c r="C154">
        <f t="shared" si="32"/>
        <v>-1.1608623548922102E-2</v>
      </c>
      <c r="D154">
        <v>1.7711000000000001</v>
      </c>
      <c r="E154">
        <v>9.4754000000000005</v>
      </c>
      <c r="F154" s="17">
        <f t="shared" si="30"/>
        <v>2.4805728302479402E-4</v>
      </c>
      <c r="G154" s="17">
        <f t="shared" si="31"/>
        <v>1.0002480572830248</v>
      </c>
      <c r="H154">
        <f t="shared" si="33"/>
        <v>-1.1856680831946896E-2</v>
      </c>
      <c r="I154">
        <f t="shared" si="34"/>
        <v>1.4058088035065694E-4</v>
      </c>
    </row>
    <row r="155" spans="1:9" ht="15.75" x14ac:dyDescent="0.25">
      <c r="A155" s="2">
        <v>42479</v>
      </c>
      <c r="B155">
        <v>6.12</v>
      </c>
      <c r="C155">
        <f t="shared" si="32"/>
        <v>2.6845637583892641E-2</v>
      </c>
      <c r="D155">
        <v>1.7850999999999999</v>
      </c>
      <c r="E155">
        <v>9.4419000000000004</v>
      </c>
      <c r="F155" s="17">
        <f t="shared" si="30"/>
        <v>2.4721857771425881E-4</v>
      </c>
      <c r="G155" s="17">
        <f t="shared" si="31"/>
        <v>1.0002472185777143</v>
      </c>
      <c r="H155">
        <f t="shared" si="33"/>
        <v>2.6598419006178382E-2</v>
      </c>
      <c r="I155">
        <f t="shared" si="34"/>
        <v>7.0747589362823136E-4</v>
      </c>
    </row>
    <row r="156" spans="1:9" ht="15.75" x14ac:dyDescent="0.25">
      <c r="A156" s="2">
        <v>42480</v>
      </c>
      <c r="B156">
        <v>6.42</v>
      </c>
      <c r="C156">
        <f t="shared" si="32"/>
        <v>4.9019607843137226E-2</v>
      </c>
      <c r="D156">
        <v>1.845</v>
      </c>
      <c r="E156">
        <v>9.4580000000000002</v>
      </c>
      <c r="F156" s="17">
        <f t="shared" si="30"/>
        <v>2.4762168893288639E-4</v>
      </c>
      <c r="G156" s="17">
        <f t="shared" si="31"/>
        <v>1.0002476216889329</v>
      </c>
      <c r="H156">
        <f t="shared" si="33"/>
        <v>4.877198615420434E-2</v>
      </c>
      <c r="I156">
        <f t="shared" si="34"/>
        <v>2.3787066334258998E-3</v>
      </c>
    </row>
    <row r="157" spans="1:9" ht="15.75" x14ac:dyDescent="0.25">
      <c r="A157" s="2">
        <v>42481</v>
      </c>
      <c r="B157">
        <v>6.19</v>
      </c>
      <c r="C157">
        <f t="shared" si="32"/>
        <v>-3.5825545171339492E-2</v>
      </c>
      <c r="D157">
        <v>1.861</v>
      </c>
      <c r="E157">
        <v>9.5104000000000006</v>
      </c>
      <c r="F157" s="17">
        <f t="shared" si="30"/>
        <v>2.489332689572521E-4</v>
      </c>
      <c r="G157" s="17">
        <f t="shared" si="31"/>
        <v>1.0002489332689573</v>
      </c>
      <c r="H157">
        <f t="shared" si="33"/>
        <v>-3.6074478440296744E-2</v>
      </c>
      <c r="I157">
        <f t="shared" si="34"/>
        <v>1.3013679947394346E-3</v>
      </c>
    </row>
    <row r="158" spans="1:9" ht="15.75" x14ac:dyDescent="0.25">
      <c r="A158" s="2">
        <v>42482</v>
      </c>
      <c r="B158">
        <v>6.55</v>
      </c>
      <c r="C158">
        <f t="shared" si="32"/>
        <v>5.8158319870759194E-2</v>
      </c>
      <c r="D158">
        <v>1.8877999999999999</v>
      </c>
      <c r="E158">
        <v>9.4959000000000007</v>
      </c>
      <c r="F158" s="17">
        <f t="shared" si="30"/>
        <v>2.4857039437886641E-4</v>
      </c>
      <c r="G158" s="17">
        <f t="shared" si="31"/>
        <v>1.0002485703943789</v>
      </c>
      <c r="H158">
        <f t="shared" si="33"/>
        <v>5.7909749476380327E-2</v>
      </c>
      <c r="I158">
        <f t="shared" si="34"/>
        <v>3.3535390844171317E-3</v>
      </c>
    </row>
    <row r="159" spans="1:9" ht="15.75" x14ac:dyDescent="0.25">
      <c r="A159" s="2">
        <v>42485</v>
      </c>
      <c r="B159">
        <v>6.4</v>
      </c>
      <c r="C159">
        <f t="shared" si="32"/>
        <v>-2.2900763358778546E-2</v>
      </c>
      <c r="D159">
        <v>1.9127999999999998</v>
      </c>
      <c r="E159">
        <v>9.4892000000000003</v>
      </c>
      <c r="F159" s="17">
        <f t="shared" si="30"/>
        <v>2.4840270511017337E-4</v>
      </c>
      <c r="G159" s="17">
        <f t="shared" si="31"/>
        <v>1.0002484027051102</v>
      </c>
      <c r="H159">
        <f t="shared" si="33"/>
        <v>-2.314916606388872E-2</v>
      </c>
      <c r="I159">
        <f t="shared" si="34"/>
        <v>5.358838894534972E-4</v>
      </c>
    </row>
    <row r="160" spans="1:9" ht="15.75" x14ac:dyDescent="0.25">
      <c r="A160" s="2">
        <v>42486</v>
      </c>
      <c r="B160">
        <v>6.6</v>
      </c>
      <c r="C160">
        <f t="shared" si="32"/>
        <v>3.1249999999999889E-2</v>
      </c>
      <c r="D160">
        <v>1.9271</v>
      </c>
      <c r="E160">
        <v>9.4634</v>
      </c>
      <c r="F160" s="17">
        <f t="shared" si="30"/>
        <v>2.4775688069578194E-4</v>
      </c>
      <c r="G160" s="17">
        <f t="shared" si="31"/>
        <v>1.0002477568806958</v>
      </c>
      <c r="H160">
        <f t="shared" si="33"/>
        <v>3.1002243119304107E-2</v>
      </c>
      <c r="I160">
        <f t="shared" si="34"/>
        <v>9.6113907842843883E-4</v>
      </c>
    </row>
    <row r="161" spans="1:9" ht="15.75" x14ac:dyDescent="0.25">
      <c r="A161" s="2">
        <v>42487</v>
      </c>
      <c r="B161">
        <v>7.14</v>
      </c>
      <c r="C161">
        <f t="shared" si="32"/>
        <v>8.1818181818181832E-2</v>
      </c>
      <c r="D161">
        <v>1.8508</v>
      </c>
      <c r="E161">
        <v>9.3933</v>
      </c>
      <c r="F161" s="17">
        <f t="shared" si="30"/>
        <v>2.4600137386943111E-4</v>
      </c>
      <c r="G161" s="17">
        <f t="shared" si="31"/>
        <v>1.0002460013738694</v>
      </c>
      <c r="H161">
        <f t="shared" si="33"/>
        <v>8.15721804443124E-2</v>
      </c>
      <c r="I161">
        <f t="shared" si="34"/>
        <v>6.654020622439462E-3</v>
      </c>
    </row>
    <row r="162" spans="1:9" ht="15.75" x14ac:dyDescent="0.25">
      <c r="A162" s="2">
        <v>42488</v>
      </c>
      <c r="B162">
        <v>6.78</v>
      </c>
      <c r="C162">
        <f t="shared" si="32"/>
        <v>-5.0420168067226816E-2</v>
      </c>
      <c r="D162">
        <v>1.8243</v>
      </c>
      <c r="E162">
        <v>9.4239999999999995</v>
      </c>
      <c r="F162" s="17">
        <f t="shared" si="30"/>
        <v>2.4677032872810756E-4</v>
      </c>
      <c r="G162" s="17">
        <f t="shared" si="31"/>
        <v>1.0002467703287281</v>
      </c>
      <c r="H162">
        <f t="shared" si="33"/>
        <v>-5.0666938395954923E-2</v>
      </c>
      <c r="I162">
        <f t="shared" si="34"/>
        <v>2.5671386464194913E-3</v>
      </c>
    </row>
    <row r="163" spans="1:9" ht="15.75" x14ac:dyDescent="0.25">
      <c r="A163" s="2">
        <v>42489</v>
      </c>
      <c r="B163">
        <v>6.87</v>
      </c>
      <c r="C163">
        <f t="shared" si="32"/>
        <v>1.327433628318582E-2</v>
      </c>
      <c r="D163">
        <v>1.8332999999999999</v>
      </c>
      <c r="E163">
        <v>9.4735999999999994</v>
      </c>
      <c r="F163" s="17">
        <f t="shared" si="30"/>
        <v>2.4801222476900087E-4</v>
      </c>
      <c r="G163" s="17">
        <f t="shared" si="31"/>
        <v>1.000248012224769</v>
      </c>
      <c r="H163">
        <f t="shared" si="33"/>
        <v>1.3026324058416819E-2</v>
      </c>
      <c r="I163">
        <f t="shared" si="34"/>
        <v>1.6968511847488882E-4</v>
      </c>
    </row>
    <row r="164" spans="1:9" ht="15.75" x14ac:dyDescent="0.25">
      <c r="A164" s="2">
        <v>42492</v>
      </c>
      <c r="B164">
        <v>6.59</v>
      </c>
      <c r="C164">
        <f t="shared" si="32"/>
        <v>-4.0756914119359569E-2</v>
      </c>
      <c r="D164">
        <v>1.8723000000000001</v>
      </c>
      <c r="E164">
        <v>9.49</v>
      </c>
      <c r="F164" s="17">
        <f t="shared" si="30"/>
        <v>2.484227282473217E-4</v>
      </c>
      <c r="G164" s="17">
        <f t="shared" si="31"/>
        <v>1.0002484227282473</v>
      </c>
      <c r="H164">
        <f t="shared" si="33"/>
        <v>-4.1005336847606891E-2</v>
      </c>
      <c r="I164">
        <f t="shared" si="34"/>
        <v>1.6814376499857074E-3</v>
      </c>
    </row>
    <row r="165" spans="1:9" ht="15.75" x14ac:dyDescent="0.25">
      <c r="A165" s="2">
        <v>42493</v>
      </c>
      <c r="B165">
        <v>5.8</v>
      </c>
      <c r="C165">
        <f t="shared" si="32"/>
        <v>-0.11987860394537178</v>
      </c>
      <c r="D165">
        <v>1.7963</v>
      </c>
      <c r="E165">
        <v>9.5214999999999996</v>
      </c>
      <c r="F165" s="17">
        <f t="shared" si="30"/>
        <v>2.4921102332498002E-4</v>
      </c>
      <c r="G165" s="17">
        <f t="shared" si="31"/>
        <v>1.000249211023325</v>
      </c>
      <c r="H165">
        <f t="shared" si="33"/>
        <v>-0.12012781496869676</v>
      </c>
      <c r="I165">
        <f t="shared" si="34"/>
        <v>1.4430691929153446E-2</v>
      </c>
    </row>
    <row r="166" spans="1:9" ht="15.75" x14ac:dyDescent="0.25">
      <c r="A166" s="2">
        <v>42494</v>
      </c>
      <c r="B166">
        <v>5.65</v>
      </c>
      <c r="C166">
        <f t="shared" si="32"/>
        <v>-2.5862068965517151E-2</v>
      </c>
      <c r="D166">
        <v>1.7751999999999999</v>
      </c>
      <c r="E166">
        <v>9.5252999999999997</v>
      </c>
      <c r="F166" s="17">
        <f t="shared" si="30"/>
        <v>2.4930610395546005E-4</v>
      </c>
      <c r="G166" s="17">
        <f t="shared" si="31"/>
        <v>1.0002493061039555</v>
      </c>
      <c r="H166">
        <f t="shared" si="33"/>
        <v>-2.6111375069472611E-2</v>
      </c>
      <c r="I166">
        <f t="shared" si="34"/>
        <v>6.818039080186758E-4</v>
      </c>
    </row>
    <row r="167" spans="1:9" ht="15.75" x14ac:dyDescent="0.25">
      <c r="A167" s="2">
        <v>42495</v>
      </c>
      <c r="B167">
        <v>5.71</v>
      </c>
      <c r="C167">
        <f t="shared" si="32"/>
        <v>1.0619469026548603E-2</v>
      </c>
      <c r="D167">
        <v>1.7452999999999999</v>
      </c>
      <c r="E167">
        <v>9.5158000000000005</v>
      </c>
      <c r="F167" s="17">
        <f t="shared" si="30"/>
        <v>2.4906839621041676E-4</v>
      </c>
      <c r="G167" s="17">
        <f t="shared" si="31"/>
        <v>1.0002490683962104</v>
      </c>
      <c r="H167">
        <f t="shared" si="33"/>
        <v>1.0370400630338186E-2</v>
      </c>
      <c r="I167">
        <f t="shared" si="34"/>
        <v>1.0754520923371865E-4</v>
      </c>
    </row>
    <row r="168" spans="1:9" ht="15.75" x14ac:dyDescent="0.25">
      <c r="A168" s="2">
        <v>42496</v>
      </c>
      <c r="B168">
        <v>4.59</v>
      </c>
      <c r="C168">
        <f t="shared" si="32"/>
        <v>-0.19614711033274959</v>
      </c>
      <c r="D168">
        <v>1.7789000000000001</v>
      </c>
      <c r="E168">
        <v>9.4887999999999995</v>
      </c>
      <c r="F168" s="17">
        <f t="shared" si="30"/>
        <v>2.4839269348664317E-4</v>
      </c>
      <c r="G168" s="17">
        <f t="shared" si="31"/>
        <v>1.0002483926934866</v>
      </c>
      <c r="H168">
        <f t="shared" si="33"/>
        <v>-0.19639550302623623</v>
      </c>
      <c r="I168">
        <f t="shared" si="34"/>
        <v>3.8571193608928363E-2</v>
      </c>
    </row>
    <row r="169" spans="1:9" ht="15.75" x14ac:dyDescent="0.25">
      <c r="A169" s="2">
        <v>42499</v>
      </c>
      <c r="B169">
        <v>4.0999999999999996</v>
      </c>
      <c r="C169">
        <f t="shared" si="32"/>
        <v>-0.10675381263616562</v>
      </c>
      <c r="D169">
        <v>1.7507000000000001</v>
      </c>
      <c r="E169">
        <v>9.4780999999999995</v>
      </c>
      <c r="F169" s="17">
        <f t="shared" si="30"/>
        <v>2.481248690233695E-4</v>
      </c>
      <c r="G169" s="17">
        <f t="shared" si="31"/>
        <v>1.0002481248690234</v>
      </c>
      <c r="H169">
        <f t="shared" si="33"/>
        <v>-0.10700193750518899</v>
      </c>
      <c r="I169">
        <f t="shared" si="34"/>
        <v>1.1449414629864371E-2</v>
      </c>
    </row>
    <row r="170" spans="1:9" ht="15.75" x14ac:dyDescent="0.25">
      <c r="A170" s="2">
        <v>42500</v>
      </c>
      <c r="B170">
        <v>4.3</v>
      </c>
      <c r="C170">
        <f t="shared" si="32"/>
        <v>4.8780487804878099E-2</v>
      </c>
      <c r="D170">
        <v>1.7612999999999999</v>
      </c>
      <c r="E170">
        <v>9.4285999999999994</v>
      </c>
      <c r="F170" s="17">
        <f t="shared" si="30"/>
        <v>2.4688552818608045E-4</v>
      </c>
      <c r="G170" s="17">
        <f t="shared" si="31"/>
        <v>1.0002468855281861</v>
      </c>
      <c r="H170">
        <f t="shared" si="33"/>
        <v>4.8533602276692019E-2</v>
      </c>
      <c r="I170">
        <f t="shared" si="34"/>
        <v>2.3555105499521245E-3</v>
      </c>
    </row>
    <row r="171" spans="1:9" ht="15.75" x14ac:dyDescent="0.25">
      <c r="A171" s="2">
        <v>42501</v>
      </c>
      <c r="B171">
        <v>4.3600000000000003</v>
      </c>
      <c r="C171">
        <f t="shared" si="32"/>
        <v>1.3953488372093139E-2</v>
      </c>
      <c r="D171">
        <v>1.7366999999999999</v>
      </c>
      <c r="E171">
        <v>9.4644999999999992</v>
      </c>
      <c r="F171" s="17">
        <f t="shared" si="30"/>
        <v>2.4778441894302006E-4</v>
      </c>
      <c r="G171" s="17">
        <f t="shared" si="31"/>
        <v>1.000247784418943</v>
      </c>
      <c r="H171">
        <f t="shared" si="33"/>
        <v>1.3705703953150119E-2</v>
      </c>
      <c r="I171">
        <f t="shared" si="34"/>
        <v>1.878463208513948E-4</v>
      </c>
    </row>
    <row r="172" spans="1:9" ht="15.75" x14ac:dyDescent="0.25">
      <c r="A172" s="2">
        <v>42502</v>
      </c>
      <c r="B172">
        <v>4.17</v>
      </c>
      <c r="C172">
        <f t="shared" si="32"/>
        <v>-4.3577981651376232E-2</v>
      </c>
      <c r="D172">
        <v>1.7516</v>
      </c>
      <c r="E172">
        <v>9.4581999999999997</v>
      </c>
      <c r="F172" s="17">
        <f t="shared" si="30"/>
        <v>2.4762669615374655E-4</v>
      </c>
      <c r="G172" s="17">
        <f t="shared" si="31"/>
        <v>1.0002476266961537</v>
      </c>
      <c r="H172">
        <f t="shared" si="33"/>
        <v>-4.3825608347529979E-2</v>
      </c>
      <c r="I172">
        <f t="shared" si="34"/>
        <v>1.9206839470310895E-3</v>
      </c>
    </row>
    <row r="173" spans="1:9" ht="15.75" x14ac:dyDescent="0.25">
      <c r="A173" s="2">
        <v>42503</v>
      </c>
      <c r="B173">
        <v>4.0599999999999996</v>
      </c>
      <c r="C173">
        <f t="shared" si="32"/>
        <v>-2.6378896882494084E-2</v>
      </c>
      <c r="D173">
        <v>1.7000999999999999</v>
      </c>
      <c r="E173">
        <v>9.5114000000000001</v>
      </c>
      <c r="F173" s="17">
        <f t="shared" si="30"/>
        <v>2.4895829302384875E-4</v>
      </c>
      <c r="G173" s="17">
        <f t="shared" si="31"/>
        <v>1.0002489582930238</v>
      </c>
      <c r="H173">
        <f t="shared" si="33"/>
        <v>-2.6627855175517932E-2</v>
      </c>
      <c r="I173">
        <f t="shared" si="34"/>
        <v>7.0904267124835714E-4</v>
      </c>
    </row>
    <row r="174" spans="1:9" ht="15.75" x14ac:dyDescent="0.25">
      <c r="A174" s="2">
        <v>42506</v>
      </c>
      <c r="B174">
        <v>3.9</v>
      </c>
      <c r="C174">
        <f t="shared" si="32"/>
        <v>-3.9408866995073823E-2</v>
      </c>
      <c r="D174">
        <v>1.7532999999999999</v>
      </c>
      <c r="E174">
        <v>9.4962999999999997</v>
      </c>
      <c r="F174" s="17">
        <f t="shared" si="30"/>
        <v>2.4858040535491455E-4</v>
      </c>
      <c r="G174" s="17">
        <f t="shared" si="31"/>
        <v>1.0002485804053549</v>
      </c>
      <c r="H174">
        <f t="shared" si="33"/>
        <v>-3.9657447400428737E-2</v>
      </c>
      <c r="I174">
        <f t="shared" si="34"/>
        <v>1.5727131343177721E-3</v>
      </c>
    </row>
    <row r="175" spans="1:9" ht="15.75" x14ac:dyDescent="0.25">
      <c r="A175" s="2">
        <v>42507</v>
      </c>
      <c r="B175">
        <v>3.93</v>
      </c>
      <c r="C175">
        <f t="shared" si="32"/>
        <v>7.6923076923077561E-3</v>
      </c>
      <c r="D175">
        <v>1.7723</v>
      </c>
      <c r="E175">
        <v>9.5393000000000008</v>
      </c>
      <c r="F175" s="17">
        <f t="shared" si="30"/>
        <v>2.4965637263041351E-4</v>
      </c>
      <c r="G175" s="17">
        <f t="shared" si="31"/>
        <v>1.0002496563726304</v>
      </c>
      <c r="H175">
        <f t="shared" si="33"/>
        <v>7.4426513196773425E-3</v>
      </c>
      <c r="I175">
        <f t="shared" si="34"/>
        <v>5.5393058666294888E-5</v>
      </c>
    </row>
    <row r="176" spans="1:9" ht="15.75" x14ac:dyDescent="0.25">
      <c r="A176" s="2">
        <v>42508</v>
      </c>
      <c r="B176">
        <v>3.85</v>
      </c>
      <c r="C176">
        <f t="shared" si="32"/>
        <v>-2.0356234096692131E-2</v>
      </c>
      <c r="D176">
        <v>1.8538000000000001</v>
      </c>
      <c r="E176">
        <v>9.5470000000000006</v>
      </c>
      <c r="F176" s="17">
        <f t="shared" si="30"/>
        <v>2.4984900137225985E-4</v>
      </c>
      <c r="G176" s="17">
        <f t="shared" si="31"/>
        <v>1.0002498490013723</v>
      </c>
      <c r="H176">
        <f t="shared" si="33"/>
        <v>-2.0606083098064391E-2</v>
      </c>
      <c r="I176">
        <f t="shared" si="34"/>
        <v>4.2461066064433493E-4</v>
      </c>
    </row>
    <row r="177" spans="1:9" ht="15.75" x14ac:dyDescent="0.25">
      <c r="A177" s="2">
        <v>42509</v>
      </c>
      <c r="B177">
        <v>3.86</v>
      </c>
      <c r="C177">
        <f t="shared" si="32"/>
        <v>2.5974025974025419E-3</v>
      </c>
      <c r="D177">
        <v>1.8487</v>
      </c>
      <c r="E177">
        <v>9.5595999999999997</v>
      </c>
      <c r="F177" s="17">
        <f t="shared" si="30"/>
        <v>2.501641829173451E-4</v>
      </c>
      <c r="G177" s="17">
        <f t="shared" si="31"/>
        <v>1.0002501641829173</v>
      </c>
      <c r="H177">
        <f t="shared" si="33"/>
        <v>2.3472384144851968E-3</v>
      </c>
      <c r="I177">
        <f t="shared" si="34"/>
        <v>5.5095281744349805E-6</v>
      </c>
    </row>
    <row r="178" spans="1:9" ht="15.75" x14ac:dyDescent="0.25">
      <c r="A178" s="2">
        <v>42510</v>
      </c>
      <c r="B178">
        <v>3.7199999999999998</v>
      </c>
      <c r="C178">
        <f t="shared" si="32"/>
        <v>-3.6269430051813503E-2</v>
      </c>
      <c r="D178">
        <v>1.8384</v>
      </c>
      <c r="E178">
        <v>9.5379000000000005</v>
      </c>
      <c r="F178" s="17">
        <f t="shared" si="30"/>
        <v>2.4962134777184453E-4</v>
      </c>
      <c r="G178" s="17">
        <f t="shared" si="31"/>
        <v>1.0002496213477718</v>
      </c>
      <c r="H178">
        <f t="shared" si="33"/>
        <v>-3.6519051399585348E-2</v>
      </c>
      <c r="I178">
        <f t="shared" si="34"/>
        <v>1.3336411151255567E-3</v>
      </c>
    </row>
    <row r="179" spans="1:9" ht="15.75" x14ac:dyDescent="0.25">
      <c r="A179" s="2">
        <v>42513</v>
      </c>
      <c r="B179">
        <v>3.67</v>
      </c>
      <c r="C179">
        <f t="shared" si="32"/>
        <v>-1.3440860215053717E-2</v>
      </c>
      <c r="D179">
        <v>1.835</v>
      </c>
      <c r="E179">
        <v>9.5592000000000006</v>
      </c>
      <c r="F179" s="17">
        <f t="shared" si="30"/>
        <v>2.5015417770957171E-4</v>
      </c>
      <c r="G179" s="17">
        <f t="shared" si="31"/>
        <v>1.0002501541777096</v>
      </c>
      <c r="H179">
        <f t="shared" si="33"/>
        <v>-1.3691014392763289E-2</v>
      </c>
      <c r="I179">
        <f t="shared" si="34"/>
        <v>1.8744387510285151E-4</v>
      </c>
    </row>
    <row r="180" spans="1:9" ht="15.75" x14ac:dyDescent="0.25">
      <c r="A180" s="2">
        <v>42514</v>
      </c>
      <c r="B180">
        <v>4.05</v>
      </c>
      <c r="C180">
        <f t="shared" si="32"/>
        <v>0.10354223433242504</v>
      </c>
      <c r="D180">
        <v>1.8629</v>
      </c>
      <c r="E180">
        <v>9.4677000000000007</v>
      </c>
      <c r="F180" s="17">
        <f t="shared" si="30"/>
        <v>2.4786452863900799E-4</v>
      </c>
      <c r="G180" s="17">
        <f t="shared" si="31"/>
        <v>1.000247864528639</v>
      </c>
      <c r="H180">
        <f t="shared" si="33"/>
        <v>0.10329436980378603</v>
      </c>
      <c r="I180">
        <f t="shared" si="34"/>
        <v>1.0669726833161305E-2</v>
      </c>
    </row>
    <row r="181" spans="1:9" ht="15.75" x14ac:dyDescent="0.25">
      <c r="A181" s="2">
        <v>42515</v>
      </c>
      <c r="B181">
        <v>4.3499999999999996</v>
      </c>
      <c r="C181">
        <f t="shared" si="32"/>
        <v>7.4074074074074028E-2</v>
      </c>
      <c r="D181">
        <v>1.8664000000000001</v>
      </c>
      <c r="E181">
        <v>9.4141999999999992</v>
      </c>
      <c r="F181" s="17">
        <f t="shared" si="30"/>
        <v>2.4652488769083547E-4</v>
      </c>
      <c r="G181" s="17">
        <f t="shared" si="31"/>
        <v>1.0002465248876908</v>
      </c>
      <c r="H181">
        <f t="shared" si="33"/>
        <v>7.3827549186383193E-2</v>
      </c>
      <c r="I181">
        <f t="shared" si="34"/>
        <v>5.4505070188678294E-3</v>
      </c>
    </row>
    <row r="182" spans="1:9" ht="15.75" x14ac:dyDescent="0.25">
      <c r="A182" s="2">
        <v>42516</v>
      </c>
      <c r="B182">
        <v>4.2300000000000004</v>
      </c>
      <c r="C182">
        <f t="shared" si="32"/>
        <v>-2.7586206896551547E-2</v>
      </c>
      <c r="D182">
        <v>1.8282</v>
      </c>
      <c r="E182">
        <v>9.4054000000000002</v>
      </c>
      <c r="F182" s="17">
        <f t="shared" si="30"/>
        <v>2.4630447297480096E-4</v>
      </c>
      <c r="G182" s="17">
        <f t="shared" si="31"/>
        <v>1.0002463044729748</v>
      </c>
      <c r="H182">
        <f t="shared" si="33"/>
        <v>-2.7832511369526348E-2</v>
      </c>
      <c r="I182">
        <f t="shared" si="34"/>
        <v>7.7464868913481341E-4</v>
      </c>
    </row>
    <row r="183" spans="1:9" ht="15.75" x14ac:dyDescent="0.25">
      <c r="A183" s="2">
        <v>42517</v>
      </c>
      <c r="B183">
        <v>4.16</v>
      </c>
      <c r="C183">
        <f t="shared" si="32"/>
        <v>-1.6548463356974061E-2</v>
      </c>
      <c r="D183">
        <v>1.851</v>
      </c>
      <c r="E183">
        <v>9.3812999999999995</v>
      </c>
      <c r="F183" s="17">
        <f t="shared" si="30"/>
        <v>2.4570074669294506E-4</v>
      </c>
      <c r="G183" s="17">
        <f t="shared" si="31"/>
        <v>1.0002457007466929</v>
      </c>
      <c r="H183">
        <f t="shared" si="33"/>
        <v>-1.6794164103667006E-2</v>
      </c>
      <c r="I183">
        <f t="shared" si="34"/>
        <v>2.8204394794089743E-4</v>
      </c>
    </row>
    <row r="184" spans="1:9" ht="15.75" x14ac:dyDescent="0.25">
      <c r="A184" s="2">
        <v>42521</v>
      </c>
      <c r="B184">
        <v>4.29</v>
      </c>
      <c r="C184">
        <f t="shared" si="32"/>
        <v>3.1249999999999972E-2</v>
      </c>
      <c r="D184">
        <v>1.8458000000000001</v>
      </c>
      <c r="E184">
        <v>9.3932000000000002</v>
      </c>
      <c r="F184" s="17">
        <f t="shared" si="30"/>
        <v>2.4599886877885169E-4</v>
      </c>
      <c r="G184" s="17">
        <f t="shared" si="31"/>
        <v>1.0002459988687789</v>
      </c>
      <c r="H184">
        <f t="shared" si="33"/>
        <v>3.1004001131221121E-2</v>
      </c>
      <c r="I184">
        <f t="shared" si="34"/>
        <v>9.6124808614476054E-4</v>
      </c>
    </row>
    <row r="185" spans="1:9" ht="15.75" x14ac:dyDescent="0.25">
      <c r="A185" s="2">
        <v>42522</v>
      </c>
      <c r="B185">
        <v>4.37</v>
      </c>
      <c r="C185">
        <f t="shared" si="32"/>
        <v>1.8648018648018665E-2</v>
      </c>
      <c r="D185">
        <v>1.8353999999999999</v>
      </c>
      <c r="E185">
        <v>9.3933999999999997</v>
      </c>
      <c r="F185" s="17">
        <f t="shared" si="30"/>
        <v>2.4600387895779008E-4</v>
      </c>
      <c r="G185" s="17">
        <f t="shared" si="31"/>
        <v>1.0002460038789578</v>
      </c>
      <c r="H185">
        <f t="shared" si="33"/>
        <v>1.8402014769060875E-2</v>
      </c>
      <c r="I185">
        <f t="shared" si="34"/>
        <v>3.3863414756073456E-4</v>
      </c>
    </row>
    <row r="186" spans="1:9" ht="15.75" x14ac:dyDescent="0.25">
      <c r="A186" s="2">
        <v>42523</v>
      </c>
      <c r="B186">
        <v>4.25</v>
      </c>
      <c r="C186">
        <f t="shared" si="32"/>
        <v>-2.7459954233409634E-2</v>
      </c>
      <c r="D186">
        <v>1.7989000000000002</v>
      </c>
      <c r="E186">
        <v>9.3824000000000005</v>
      </c>
      <c r="F186" s="17">
        <f t="shared" si="30"/>
        <v>2.4572830555347203E-4</v>
      </c>
      <c r="G186" s="17">
        <f t="shared" si="31"/>
        <v>1.0002457283055535</v>
      </c>
      <c r="H186">
        <f t="shared" si="33"/>
        <v>-2.7705682538963106E-2</v>
      </c>
      <c r="I186">
        <f t="shared" si="34"/>
        <v>7.6760484494980507E-4</v>
      </c>
    </row>
    <row r="187" spans="1:9" ht="15.75" x14ac:dyDescent="0.25">
      <c r="A187" s="2">
        <v>42524</v>
      </c>
      <c r="B187">
        <v>4.09</v>
      </c>
      <c r="C187">
        <f t="shared" si="32"/>
        <v>-3.7647058823529443E-2</v>
      </c>
      <c r="D187">
        <v>1.7004000000000001</v>
      </c>
      <c r="E187">
        <v>9.3874999999999993</v>
      </c>
      <c r="F187" s="17">
        <f t="shared" si="30"/>
        <v>2.4585607484062244E-4</v>
      </c>
      <c r="G187" s="17">
        <f t="shared" si="31"/>
        <v>1.0002458560748406</v>
      </c>
      <c r="H187">
        <f t="shared" si="33"/>
        <v>-3.7892914898370066E-2</v>
      </c>
      <c r="I187">
        <f t="shared" si="34"/>
        <v>1.4358729994951162E-3</v>
      </c>
    </row>
    <row r="188" spans="1:9" ht="15.75" x14ac:dyDescent="0.25">
      <c r="A188" s="2">
        <v>42527</v>
      </c>
      <c r="B188">
        <v>4.57</v>
      </c>
      <c r="C188">
        <f t="shared" si="32"/>
        <v>0.1173594132029341</v>
      </c>
      <c r="D188">
        <v>1.7366999999999999</v>
      </c>
      <c r="E188">
        <v>9.3839000000000006</v>
      </c>
      <c r="F188" s="17">
        <f t="shared" si="30"/>
        <v>2.4576588537228439E-4</v>
      </c>
      <c r="G188" s="17">
        <f t="shared" si="31"/>
        <v>1.0002457658853723</v>
      </c>
      <c r="H188">
        <f t="shared" si="33"/>
        <v>0.11711364731756181</v>
      </c>
      <c r="I188">
        <f t="shared" si="34"/>
        <v>1.3715606388022253E-2</v>
      </c>
    </row>
    <row r="189" spans="1:9" ht="15.75" x14ac:dyDescent="0.25">
      <c r="A189" s="2">
        <v>42528</v>
      </c>
      <c r="B189">
        <v>4.67</v>
      </c>
      <c r="C189">
        <f t="shared" si="32"/>
        <v>2.1881838074398169E-2</v>
      </c>
      <c r="D189">
        <v>1.7177</v>
      </c>
      <c r="E189">
        <v>9.3703000000000003</v>
      </c>
      <c r="F189" s="17">
        <f t="shared" si="30"/>
        <v>2.454251428862797E-4</v>
      </c>
      <c r="G189" s="17">
        <f t="shared" si="31"/>
        <v>1.0002454251428863</v>
      </c>
      <c r="H189">
        <f t="shared" si="33"/>
        <v>2.1636412931511889E-2</v>
      </c>
      <c r="I189">
        <f t="shared" si="34"/>
        <v>4.6813436454289488E-4</v>
      </c>
    </row>
    <row r="190" spans="1:9" ht="15.75" x14ac:dyDescent="0.25">
      <c r="A190" s="2">
        <v>42529</v>
      </c>
      <c r="B190">
        <v>4.97</v>
      </c>
      <c r="C190">
        <f t="shared" si="32"/>
        <v>6.4239828693790108E-2</v>
      </c>
      <c r="D190">
        <v>1.7021999999999999</v>
      </c>
      <c r="E190">
        <v>9.3521000000000001</v>
      </c>
      <c r="F190" s="17">
        <f t="shared" si="30"/>
        <v>2.4496908314941557E-4</v>
      </c>
      <c r="G190" s="17">
        <f t="shared" si="31"/>
        <v>1.0002449690831494</v>
      </c>
      <c r="H190">
        <f t="shared" si="33"/>
        <v>6.3994859610640692E-2</v>
      </c>
      <c r="I190">
        <f t="shared" si="34"/>
        <v>4.0953420565856113E-3</v>
      </c>
    </row>
    <row r="191" spans="1:9" ht="15.75" x14ac:dyDescent="0.25">
      <c r="A191" s="2">
        <v>42530</v>
      </c>
      <c r="B191">
        <v>4.88</v>
      </c>
      <c r="C191">
        <f t="shared" si="32"/>
        <v>-1.8108651911468786E-2</v>
      </c>
      <c r="D191">
        <v>1.6867000000000001</v>
      </c>
      <c r="E191">
        <v>9.3236000000000008</v>
      </c>
      <c r="F191" s="17">
        <f t="shared" si="30"/>
        <v>2.4425477157241637E-4</v>
      </c>
      <c r="G191" s="17">
        <f t="shared" si="31"/>
        <v>1.0002442547715724</v>
      </c>
      <c r="H191">
        <f t="shared" si="33"/>
        <v>-1.8352906683041202E-2</v>
      </c>
      <c r="I191">
        <f t="shared" si="34"/>
        <v>3.368291837164184E-4</v>
      </c>
    </row>
    <row r="192" spans="1:9" ht="15.75" x14ac:dyDescent="0.25">
      <c r="A192" s="2">
        <v>42531</v>
      </c>
      <c r="B192">
        <v>4.42</v>
      </c>
      <c r="C192">
        <f t="shared" si="32"/>
        <v>-9.4262295081967207E-2</v>
      </c>
      <c r="D192">
        <v>1.6404000000000001</v>
      </c>
      <c r="E192">
        <v>9.3557000000000006</v>
      </c>
      <c r="F192" s="17">
        <f t="shared" si="30"/>
        <v>2.4505929877305377E-4</v>
      </c>
      <c r="G192" s="17">
        <f t="shared" si="31"/>
        <v>1.0002450592987731</v>
      </c>
      <c r="H192">
        <f t="shared" si="33"/>
        <v>-9.4507354380740261E-2</v>
      </c>
      <c r="I192">
        <f t="shared" si="34"/>
        <v>8.9316400320468246E-3</v>
      </c>
    </row>
    <row r="193" spans="1:9" ht="15.75" x14ac:dyDescent="0.25">
      <c r="A193" s="2">
        <v>42534</v>
      </c>
      <c r="B193">
        <v>4.33</v>
      </c>
      <c r="C193">
        <f t="shared" si="32"/>
        <v>-2.0361990950226214E-2</v>
      </c>
      <c r="D193">
        <v>1.6095999999999999</v>
      </c>
      <c r="E193">
        <v>9.3658000000000001</v>
      </c>
      <c r="F193" s="17">
        <f t="shared" si="30"/>
        <v>2.4531238790692633E-4</v>
      </c>
      <c r="G193" s="17">
        <f t="shared" si="31"/>
        <v>1.0002453123879069</v>
      </c>
      <c r="H193">
        <f t="shared" si="33"/>
        <v>-2.060730333813314E-2</v>
      </c>
      <c r="I193">
        <f t="shared" si="34"/>
        <v>4.2466095086983327E-4</v>
      </c>
    </row>
    <row r="194" spans="1:9" ht="15.75" x14ac:dyDescent="0.25">
      <c r="A194" s="2">
        <v>42535</v>
      </c>
      <c r="B194">
        <v>4.28</v>
      </c>
      <c r="C194">
        <f t="shared" si="32"/>
        <v>-1.1547344110854462E-2</v>
      </c>
      <c r="D194">
        <v>1.613</v>
      </c>
      <c r="E194">
        <v>9.3811</v>
      </c>
      <c r="F194" s="17">
        <f t="shared" si="30"/>
        <v>2.4569573596133765E-4</v>
      </c>
      <c r="G194" s="17">
        <f t="shared" si="31"/>
        <v>1.0002456957359613</v>
      </c>
      <c r="H194">
        <f t="shared" si="33"/>
        <v>-1.17930398468158E-2</v>
      </c>
      <c r="I194">
        <f t="shared" si="34"/>
        <v>1.3907578882858522E-4</v>
      </c>
    </row>
    <row r="195" spans="1:9" ht="15.75" x14ac:dyDescent="0.25">
      <c r="A195" s="2">
        <v>42536</v>
      </c>
      <c r="B195">
        <v>4.28</v>
      </c>
      <c r="C195">
        <f t="shared" si="32"/>
        <v>0</v>
      </c>
      <c r="D195">
        <v>1.5720000000000001</v>
      </c>
      <c r="E195">
        <v>9.4040999999999997</v>
      </c>
      <c r="F195" s="17">
        <f t="shared" ref="F195:F258" si="35">(((E195/100)+1)^(1/365)-1)</f>
        <v>2.4627191021098227E-4</v>
      </c>
      <c r="G195" s="17">
        <f t="shared" ref="G195:G258" si="36">1+F195</f>
        <v>1.000246271910211</v>
      </c>
      <c r="H195">
        <f t="shared" si="33"/>
        <v>-2.4627191021098227E-4</v>
      </c>
      <c r="I195">
        <f t="shared" si="34"/>
        <v>6.0649853758966111E-8</v>
      </c>
    </row>
    <row r="196" spans="1:9" ht="15.75" x14ac:dyDescent="0.25">
      <c r="A196" s="2">
        <v>42537</v>
      </c>
      <c r="B196">
        <v>4.24</v>
      </c>
      <c r="C196">
        <f t="shared" ref="C196:C259" si="37">(B196-B195)/B195</f>
        <v>-9.3457943925233725E-3</v>
      </c>
      <c r="D196">
        <v>1.5788</v>
      </c>
      <c r="E196">
        <v>9.3867999999999991</v>
      </c>
      <c r="F196" s="17">
        <f t="shared" si="35"/>
        <v>2.4583853823156865E-4</v>
      </c>
      <c r="G196" s="17">
        <f t="shared" si="36"/>
        <v>1.0002458385382316</v>
      </c>
      <c r="H196">
        <f t="shared" ref="H196:H240" si="38">C196-F196</f>
        <v>-9.5916329307549411E-3</v>
      </c>
      <c r="I196">
        <f t="shared" ref="I196:I259" si="39">H196^2</f>
        <v>9.1999422278342622E-5</v>
      </c>
    </row>
    <row r="197" spans="1:9" ht="15.75" x14ac:dyDescent="0.25">
      <c r="A197" s="2">
        <v>42538</v>
      </c>
      <c r="B197">
        <v>4.51</v>
      </c>
      <c r="C197">
        <f t="shared" si="37"/>
        <v>6.3679245283018771E-2</v>
      </c>
      <c r="D197">
        <v>1.6078000000000001</v>
      </c>
      <c r="E197">
        <v>9.3932000000000002</v>
      </c>
      <c r="F197" s="17">
        <f t="shared" si="35"/>
        <v>2.4599886877885169E-4</v>
      </c>
      <c r="G197" s="17">
        <f t="shared" si="36"/>
        <v>1.0002459988687789</v>
      </c>
      <c r="H197">
        <f t="shared" si="38"/>
        <v>6.3433246414239919E-2</v>
      </c>
      <c r="I197">
        <f t="shared" si="39"/>
        <v>4.0237767506496819E-3</v>
      </c>
    </row>
    <row r="198" spans="1:9" ht="15.75" x14ac:dyDescent="0.25">
      <c r="A198" s="2">
        <v>42541</v>
      </c>
      <c r="B198">
        <v>4.66</v>
      </c>
      <c r="C198">
        <f t="shared" si="37"/>
        <v>3.3259423503326023E-2</v>
      </c>
      <c r="D198">
        <v>1.6886000000000001</v>
      </c>
      <c r="E198">
        <v>9.3604000000000003</v>
      </c>
      <c r="F198" s="17">
        <f t="shared" si="35"/>
        <v>2.4517707582427661E-4</v>
      </c>
      <c r="G198" s="17">
        <f t="shared" si="36"/>
        <v>1.0002451770758243</v>
      </c>
      <c r="H198">
        <f t="shared" si="38"/>
        <v>3.3014246427501746E-2</v>
      </c>
      <c r="I198">
        <f t="shared" si="39"/>
        <v>1.0899404671758119E-3</v>
      </c>
    </row>
    <row r="199" spans="1:9" ht="15.75" x14ac:dyDescent="0.25">
      <c r="A199" s="2">
        <v>42542</v>
      </c>
      <c r="B199">
        <v>4.62</v>
      </c>
      <c r="C199">
        <f t="shared" si="37"/>
        <v>-8.5836909871244704E-3</v>
      </c>
      <c r="D199">
        <v>1.7059</v>
      </c>
      <c r="E199">
        <v>9.3422999999999998</v>
      </c>
      <c r="F199" s="17">
        <f t="shared" si="35"/>
        <v>2.4472348116755249E-4</v>
      </c>
      <c r="G199" s="17">
        <f t="shared" si="36"/>
        <v>1.0002447234811676</v>
      </c>
      <c r="H199">
        <f t="shared" si="38"/>
        <v>-8.8284144682920229E-3</v>
      </c>
      <c r="I199">
        <f t="shared" si="39"/>
        <v>7.7940902023947915E-5</v>
      </c>
    </row>
    <row r="200" spans="1:9" ht="15.75" x14ac:dyDescent="0.25">
      <c r="A200" s="2">
        <v>42543</v>
      </c>
      <c r="B200">
        <v>4.51</v>
      </c>
      <c r="C200">
        <f t="shared" si="37"/>
        <v>-2.3809523809523878E-2</v>
      </c>
      <c r="D200">
        <v>1.6852</v>
      </c>
      <c r="E200">
        <v>9.3613</v>
      </c>
      <c r="F200" s="17">
        <f t="shared" si="35"/>
        <v>2.4519962830060749E-4</v>
      </c>
      <c r="G200" s="17">
        <f t="shared" si="36"/>
        <v>1.0002451996283006</v>
      </c>
      <c r="H200">
        <f t="shared" si="38"/>
        <v>-2.4054723437824485E-2</v>
      </c>
      <c r="I200">
        <f t="shared" si="39"/>
        <v>5.786297196702226E-4</v>
      </c>
    </row>
    <row r="201" spans="1:9" ht="15.75" x14ac:dyDescent="0.25">
      <c r="A201" s="2">
        <v>42544</v>
      </c>
      <c r="B201">
        <v>4.6399999999999997</v>
      </c>
      <c r="C201">
        <f t="shared" si="37"/>
        <v>2.8824833702882462E-2</v>
      </c>
      <c r="D201">
        <v>1.7458</v>
      </c>
      <c r="E201">
        <v>9.3138000000000005</v>
      </c>
      <c r="F201" s="17">
        <f t="shared" si="35"/>
        <v>2.4400910573607604E-4</v>
      </c>
      <c r="G201" s="17">
        <f t="shared" si="36"/>
        <v>1.0002440091057361</v>
      </c>
      <c r="H201">
        <f t="shared" si="38"/>
        <v>2.8580824597146386E-2</v>
      </c>
      <c r="I201">
        <f t="shared" si="39"/>
        <v>8.1686353465284785E-4</v>
      </c>
    </row>
    <row r="202" spans="1:9" ht="15.75" x14ac:dyDescent="0.25">
      <c r="A202" s="2">
        <v>42545</v>
      </c>
      <c r="B202">
        <v>4.37</v>
      </c>
      <c r="C202">
        <f t="shared" si="37"/>
        <v>-5.8189655172413708E-2</v>
      </c>
      <c r="D202">
        <v>1.5598999999999998</v>
      </c>
      <c r="E202">
        <v>9.4140999999999995</v>
      </c>
      <c r="F202" s="17">
        <f t="shared" si="35"/>
        <v>2.4652238307742991E-4</v>
      </c>
      <c r="G202" s="17">
        <f t="shared" si="36"/>
        <v>1.0002465223830774</v>
      </c>
      <c r="H202">
        <f t="shared" si="38"/>
        <v>-5.8436177555491138E-2</v>
      </c>
      <c r="I202">
        <f t="shared" si="39"/>
        <v>3.4147868472968862E-3</v>
      </c>
    </row>
    <row r="203" spans="1:9" ht="15.75" x14ac:dyDescent="0.25">
      <c r="A203" s="2">
        <v>42548</v>
      </c>
      <c r="B203">
        <v>4.0599999999999996</v>
      </c>
      <c r="C203">
        <f t="shared" si="37"/>
        <v>-7.0938215102974947E-2</v>
      </c>
      <c r="D203">
        <v>1.4377</v>
      </c>
      <c r="E203">
        <v>9.5195000000000007</v>
      </c>
      <c r="F203" s="17">
        <f t="shared" si="35"/>
        <v>2.4916097956650951E-4</v>
      </c>
      <c r="G203" s="17">
        <f t="shared" si="36"/>
        <v>1.0002491609795665</v>
      </c>
      <c r="H203">
        <f t="shared" si="38"/>
        <v>-7.1187376082541456E-2</v>
      </c>
      <c r="I203">
        <f t="shared" si="39"/>
        <v>5.0676425135171956E-3</v>
      </c>
    </row>
    <row r="204" spans="1:9" ht="15.75" x14ac:dyDescent="0.25">
      <c r="A204" s="2">
        <v>42549</v>
      </c>
      <c r="B204">
        <v>4.28</v>
      </c>
      <c r="C204">
        <f t="shared" si="37"/>
        <v>5.4187192118226764E-2</v>
      </c>
      <c r="D204">
        <v>1.4663999999999999</v>
      </c>
      <c r="E204">
        <v>9.4581</v>
      </c>
      <c r="F204" s="17">
        <f t="shared" si="35"/>
        <v>2.4762419254442669E-4</v>
      </c>
      <c r="G204" s="17">
        <f t="shared" si="36"/>
        <v>1.0002476241925444</v>
      </c>
      <c r="H204">
        <f t="shared" si="38"/>
        <v>5.3939567925682337E-2</v>
      </c>
      <c r="I204">
        <f t="shared" si="39"/>
        <v>2.9094769880092988E-3</v>
      </c>
    </row>
    <row r="205" spans="1:9" ht="15.75" x14ac:dyDescent="0.25">
      <c r="A205" s="2">
        <v>42550</v>
      </c>
      <c r="B205">
        <v>4.42</v>
      </c>
      <c r="C205">
        <f t="shared" si="37"/>
        <v>3.2710280373831696E-2</v>
      </c>
      <c r="D205">
        <v>1.5154999999999998</v>
      </c>
      <c r="E205">
        <v>9.3857999999999997</v>
      </c>
      <c r="F205" s="17">
        <f t="shared" si="35"/>
        <v>2.4581348573837758E-4</v>
      </c>
      <c r="G205" s="17">
        <f t="shared" si="36"/>
        <v>1.0002458134857384</v>
      </c>
      <c r="H205">
        <f t="shared" si="38"/>
        <v>3.2464466888093318E-2</v>
      </c>
      <c r="I205">
        <f t="shared" si="39"/>
        <v>1.0539416103281076E-3</v>
      </c>
    </row>
    <row r="206" spans="1:9" ht="15.75" x14ac:dyDescent="0.25">
      <c r="A206" s="2">
        <v>42551</v>
      </c>
      <c r="B206">
        <v>4.28</v>
      </c>
      <c r="C206">
        <f t="shared" si="37"/>
        <v>-3.1674208144796309E-2</v>
      </c>
      <c r="D206">
        <v>1.4697</v>
      </c>
      <c r="E206">
        <v>9.3078000000000003</v>
      </c>
      <c r="F206" s="17">
        <f t="shared" si="35"/>
        <v>2.4385868724108306E-4</v>
      </c>
      <c r="G206" s="17">
        <f t="shared" si="36"/>
        <v>1.0002438586872411</v>
      </c>
      <c r="H206">
        <f t="shared" si="38"/>
        <v>-3.1918066832037392E-2</v>
      </c>
      <c r="I206">
        <f t="shared" si="39"/>
        <v>1.0187629902944054E-3</v>
      </c>
    </row>
    <row r="207" spans="1:9" ht="15.75" x14ac:dyDescent="0.25">
      <c r="A207" s="2">
        <v>42552</v>
      </c>
      <c r="B207">
        <v>4.59</v>
      </c>
      <c r="C207">
        <f t="shared" si="37"/>
        <v>7.2429906542055986E-2</v>
      </c>
      <c r="D207">
        <v>1.4440999999999999</v>
      </c>
      <c r="E207">
        <v>9.2975999999999992</v>
      </c>
      <c r="F207" s="17">
        <f t="shared" si="35"/>
        <v>2.4360295690128986E-4</v>
      </c>
      <c r="G207" s="17">
        <f t="shared" si="36"/>
        <v>1.0002436029569013</v>
      </c>
      <c r="H207">
        <f t="shared" si="38"/>
        <v>7.2186303585154696E-2</v>
      </c>
      <c r="I207">
        <f t="shared" si="39"/>
        <v>5.2108624252881174E-3</v>
      </c>
    </row>
    <row r="208" spans="1:9" ht="15.75" x14ac:dyDescent="0.25">
      <c r="A208" s="2">
        <v>42556</v>
      </c>
      <c r="B208">
        <v>4.3</v>
      </c>
      <c r="C208">
        <f t="shared" si="37"/>
        <v>-6.3180827886710256E-2</v>
      </c>
      <c r="D208">
        <v>1.375</v>
      </c>
      <c r="E208">
        <v>9.3173999999999992</v>
      </c>
      <c r="F208" s="17">
        <f t="shared" si="35"/>
        <v>2.4409935288116635E-4</v>
      </c>
      <c r="G208" s="17">
        <f t="shared" si="36"/>
        <v>1.0002440993528812</v>
      </c>
      <c r="H208">
        <f t="shared" si="38"/>
        <v>-6.3424927239591422E-2</v>
      </c>
      <c r="I208">
        <f t="shared" si="39"/>
        <v>4.0227213953474656E-3</v>
      </c>
    </row>
    <row r="209" spans="1:9" ht="15.75" x14ac:dyDescent="0.25">
      <c r="A209" s="2">
        <v>42557</v>
      </c>
      <c r="B209">
        <v>4.3499999999999996</v>
      </c>
      <c r="C209">
        <f t="shared" si="37"/>
        <v>1.1627906976744146E-2</v>
      </c>
      <c r="D209">
        <v>1.3682000000000001</v>
      </c>
      <c r="E209">
        <v>9.2883999999999993</v>
      </c>
      <c r="F209" s="17">
        <f t="shared" si="35"/>
        <v>2.4337227774795522E-4</v>
      </c>
      <c r="G209" s="17">
        <f t="shared" si="36"/>
        <v>1.000243372277748</v>
      </c>
      <c r="H209">
        <f t="shared" si="38"/>
        <v>1.1384534698996191E-2</v>
      </c>
      <c r="I209">
        <f t="shared" si="39"/>
        <v>1.2960763031264827E-4</v>
      </c>
    </row>
    <row r="210" spans="1:9" ht="15.75" x14ac:dyDescent="0.25">
      <c r="A210" s="2">
        <v>42558</v>
      </c>
      <c r="B210">
        <v>4.2300000000000004</v>
      </c>
      <c r="C210">
        <f t="shared" si="37"/>
        <v>-2.7586206896551547E-2</v>
      </c>
      <c r="D210">
        <v>1.385</v>
      </c>
      <c r="E210">
        <v>9.2897999999999996</v>
      </c>
      <c r="F210" s="17">
        <f t="shared" si="35"/>
        <v>2.4340738234673864E-4</v>
      </c>
      <c r="G210" s="17">
        <f t="shared" si="36"/>
        <v>1.0002434073823467</v>
      </c>
      <c r="H210">
        <f t="shared" si="38"/>
        <v>-2.7829614278898285E-2</v>
      </c>
      <c r="I210">
        <f t="shared" si="39"/>
        <v>7.7448743091225935E-4</v>
      </c>
    </row>
    <row r="211" spans="1:9" ht="15.75" x14ac:dyDescent="0.25">
      <c r="A211" s="2">
        <v>42559</v>
      </c>
      <c r="B211">
        <v>4.24</v>
      </c>
      <c r="C211">
        <f t="shared" si="37"/>
        <v>2.3640661938533771E-3</v>
      </c>
      <c r="D211">
        <v>1.3578999999999999</v>
      </c>
      <c r="E211">
        <v>9.2227999999999994</v>
      </c>
      <c r="F211" s="17">
        <f t="shared" si="35"/>
        <v>2.4172687352819189E-4</v>
      </c>
      <c r="G211" s="17">
        <f t="shared" si="36"/>
        <v>1.0002417268735282</v>
      </c>
      <c r="H211">
        <f t="shared" si="38"/>
        <v>2.1223393203251852E-3</v>
      </c>
      <c r="I211">
        <f t="shared" si="39"/>
        <v>4.5043241905983687E-6</v>
      </c>
    </row>
    <row r="212" spans="1:9" ht="15.75" x14ac:dyDescent="0.25">
      <c r="A212" s="2">
        <v>42562</v>
      </c>
      <c r="B212">
        <v>4.18</v>
      </c>
      <c r="C212">
        <f t="shared" si="37"/>
        <v>-1.4150943396226532E-2</v>
      </c>
      <c r="D212">
        <v>1.4302999999999999</v>
      </c>
      <c r="E212">
        <v>9.2844999999999995</v>
      </c>
      <c r="F212" s="17">
        <f t="shared" si="35"/>
        <v>2.4327448400129903E-4</v>
      </c>
      <c r="G212" s="17">
        <f t="shared" si="36"/>
        <v>1.0002432744840013</v>
      </c>
      <c r="H212">
        <f t="shared" si="38"/>
        <v>-1.4394217880227831E-2</v>
      </c>
      <c r="I212">
        <f t="shared" si="39"/>
        <v>2.071935083834706E-4</v>
      </c>
    </row>
    <row r="213" spans="1:9" ht="15.75" x14ac:dyDescent="0.25">
      <c r="A213" s="2">
        <v>42563</v>
      </c>
      <c r="B213">
        <v>4.58</v>
      </c>
      <c r="C213">
        <f t="shared" si="37"/>
        <v>9.5693779904306317E-2</v>
      </c>
      <c r="D213">
        <v>1.51</v>
      </c>
      <c r="E213">
        <v>9.2727000000000004</v>
      </c>
      <c r="F213" s="17">
        <f t="shared" si="35"/>
        <v>2.4297857403232648E-4</v>
      </c>
      <c r="G213" s="17">
        <f t="shared" si="36"/>
        <v>1.0002429785740323</v>
      </c>
      <c r="H213">
        <f t="shared" si="38"/>
        <v>9.545080133027399E-2</v>
      </c>
      <c r="I213">
        <f t="shared" si="39"/>
        <v>9.1108554745914349E-3</v>
      </c>
    </row>
    <row r="214" spans="1:9" ht="15.75" x14ac:dyDescent="0.25">
      <c r="A214" s="2">
        <v>42564</v>
      </c>
      <c r="B214">
        <v>4.3499999999999996</v>
      </c>
      <c r="C214">
        <f t="shared" si="37"/>
        <v>-5.0218340611353801E-2</v>
      </c>
      <c r="D214">
        <v>1.4742999999999999</v>
      </c>
      <c r="E214">
        <v>9.2149000000000001</v>
      </c>
      <c r="F214" s="17">
        <f t="shared" si="35"/>
        <v>2.415286562298391E-4</v>
      </c>
      <c r="G214" s="17">
        <f t="shared" si="36"/>
        <v>1.0002415286562298</v>
      </c>
      <c r="H214">
        <f t="shared" si="38"/>
        <v>-5.045986926758364E-2</v>
      </c>
      <c r="I214">
        <f t="shared" si="39"/>
        <v>2.5461984065016318E-3</v>
      </c>
    </row>
    <row r="215" spans="1:9" ht="15.75" x14ac:dyDescent="0.25">
      <c r="A215" s="2">
        <v>42565</v>
      </c>
      <c r="B215">
        <v>4.5</v>
      </c>
      <c r="C215">
        <f t="shared" si="37"/>
        <v>3.4482758620689738E-2</v>
      </c>
      <c r="D215">
        <v>1.5356000000000001</v>
      </c>
      <c r="E215">
        <v>9.1925000000000008</v>
      </c>
      <c r="F215" s="17">
        <f t="shared" si="35"/>
        <v>2.4096654461125411E-4</v>
      </c>
      <c r="G215" s="17">
        <f t="shared" si="36"/>
        <v>1.0002409665446113</v>
      </c>
      <c r="H215">
        <f t="shared" si="38"/>
        <v>3.4241792076078484E-2</v>
      </c>
      <c r="I215">
        <f t="shared" si="39"/>
        <v>1.1725003245813912E-3</v>
      </c>
    </row>
    <row r="216" spans="1:9" ht="15.75" x14ac:dyDescent="0.25">
      <c r="A216" s="2">
        <v>42566</v>
      </c>
      <c r="B216">
        <v>4.42</v>
      </c>
      <c r="C216">
        <f t="shared" si="37"/>
        <v>-1.7777777777777795E-2</v>
      </c>
      <c r="D216">
        <v>1.5508999999999999</v>
      </c>
      <c r="E216">
        <v>9.1815999999999995</v>
      </c>
      <c r="F216" s="17">
        <f t="shared" si="35"/>
        <v>2.4069297548723334E-4</v>
      </c>
      <c r="G216" s="17">
        <f t="shared" si="36"/>
        <v>1.0002406929754872</v>
      </c>
      <c r="H216">
        <f t="shared" si="38"/>
        <v>-1.8018470753265028E-2</v>
      </c>
      <c r="I216">
        <f t="shared" si="39"/>
        <v>3.2466528828626722E-4</v>
      </c>
    </row>
    <row r="217" spans="1:9" ht="15.75" x14ac:dyDescent="0.25">
      <c r="A217" s="2">
        <v>42569</v>
      </c>
      <c r="B217">
        <v>4.5999999999999996</v>
      </c>
      <c r="C217">
        <f t="shared" si="37"/>
        <v>4.0723981900452427E-2</v>
      </c>
      <c r="D217">
        <v>1.5817999999999999</v>
      </c>
      <c r="E217">
        <v>9.1454000000000004</v>
      </c>
      <c r="F217" s="17">
        <f t="shared" si="35"/>
        <v>2.3978422934511912E-4</v>
      </c>
      <c r="G217" s="17">
        <f t="shared" si="36"/>
        <v>1.0002397842293451</v>
      </c>
      <c r="H217">
        <f t="shared" si="38"/>
        <v>4.0484197671107308E-2</v>
      </c>
      <c r="I217">
        <f t="shared" si="39"/>
        <v>1.6389702610732904E-3</v>
      </c>
    </row>
    <row r="218" spans="1:9" ht="15.75" x14ac:dyDescent="0.25">
      <c r="A218" s="2">
        <v>42570</v>
      </c>
      <c r="B218">
        <v>4.5</v>
      </c>
      <c r="C218">
        <f t="shared" si="37"/>
        <v>-2.1739130434782532E-2</v>
      </c>
      <c r="D218">
        <v>1.5526</v>
      </c>
      <c r="E218">
        <v>9.1315000000000008</v>
      </c>
      <c r="F218" s="17">
        <f t="shared" si="35"/>
        <v>2.3943521104130561E-4</v>
      </c>
      <c r="G218" s="17">
        <f t="shared" si="36"/>
        <v>1.0002394352110413</v>
      </c>
      <c r="H218">
        <f t="shared" si="38"/>
        <v>-2.1978565645823837E-2</v>
      </c>
      <c r="I218">
        <f t="shared" si="39"/>
        <v>4.830573478477878E-4</v>
      </c>
    </row>
    <row r="219" spans="1:9" ht="15.75" x14ac:dyDescent="0.25">
      <c r="A219" s="2">
        <v>42571</v>
      </c>
      <c r="B219">
        <v>4.74</v>
      </c>
      <c r="C219">
        <f t="shared" si="37"/>
        <v>5.3333333333333378E-2</v>
      </c>
      <c r="D219">
        <v>1.5800999999999998</v>
      </c>
      <c r="E219">
        <v>9.1210000000000004</v>
      </c>
      <c r="F219" s="17">
        <f t="shared" si="35"/>
        <v>2.3917153472696739E-4</v>
      </c>
      <c r="G219" s="17">
        <f t="shared" si="36"/>
        <v>1.000239171534727</v>
      </c>
      <c r="H219">
        <f t="shared" si="38"/>
        <v>5.3094161798606411E-2</v>
      </c>
      <c r="I219">
        <f t="shared" si="39"/>
        <v>2.8189900170965962E-3</v>
      </c>
    </row>
    <row r="220" spans="1:9" ht="15.75" x14ac:dyDescent="0.25">
      <c r="A220" s="2">
        <v>42572</v>
      </c>
      <c r="B220">
        <v>4.97</v>
      </c>
      <c r="C220">
        <f t="shared" si="37"/>
        <v>4.8523206751054752E-2</v>
      </c>
      <c r="D220">
        <v>1.556</v>
      </c>
      <c r="E220">
        <v>9.1776999999999997</v>
      </c>
      <c r="F220" s="17">
        <f t="shared" si="35"/>
        <v>2.4059508634066695E-4</v>
      </c>
      <c r="G220" s="17">
        <f t="shared" si="36"/>
        <v>1.0002405950863407</v>
      </c>
      <c r="H220">
        <f t="shared" si="38"/>
        <v>4.8282611664714085E-2</v>
      </c>
      <c r="I220">
        <f t="shared" si="39"/>
        <v>2.3312105891655846E-3</v>
      </c>
    </row>
    <row r="221" spans="1:9" ht="15.75" x14ac:dyDescent="0.25">
      <c r="A221" s="2">
        <v>42573</v>
      </c>
      <c r="B221">
        <v>5.39</v>
      </c>
      <c r="C221">
        <f t="shared" si="37"/>
        <v>8.4507042253521111E-2</v>
      </c>
      <c r="D221">
        <v>1.5663</v>
      </c>
      <c r="E221">
        <v>9.1327999999999996</v>
      </c>
      <c r="F221" s="17">
        <f t="shared" si="35"/>
        <v>2.3946785492001688E-4</v>
      </c>
      <c r="G221" s="17">
        <f t="shared" si="36"/>
        <v>1.00023946785492</v>
      </c>
      <c r="H221">
        <f t="shared" si="38"/>
        <v>8.4267574398601094E-2</v>
      </c>
      <c r="I221">
        <f t="shared" si="39"/>
        <v>7.101024095023771E-3</v>
      </c>
    </row>
    <row r="222" spans="1:9" ht="15.75" x14ac:dyDescent="0.25">
      <c r="A222" s="2">
        <v>42576</v>
      </c>
      <c r="B222">
        <v>5.14</v>
      </c>
      <c r="C222">
        <f t="shared" si="37"/>
        <v>-4.63821892393321E-2</v>
      </c>
      <c r="D222">
        <v>1.5731000000000002</v>
      </c>
      <c r="E222">
        <v>9.1539000000000001</v>
      </c>
      <c r="F222" s="17">
        <f t="shared" si="35"/>
        <v>2.3999763596371793E-4</v>
      </c>
      <c r="G222" s="17">
        <f t="shared" si="36"/>
        <v>1.0002399976359637</v>
      </c>
      <c r="H222">
        <f t="shared" si="38"/>
        <v>-4.6622186875295818E-2</v>
      </c>
      <c r="I222">
        <f t="shared" si="39"/>
        <v>2.1736283090350054E-3</v>
      </c>
    </row>
    <row r="223" spans="1:9" ht="15.75" x14ac:dyDescent="0.25">
      <c r="A223" s="2">
        <v>42577</v>
      </c>
      <c r="B223">
        <v>5.35</v>
      </c>
      <c r="C223">
        <f t="shared" si="37"/>
        <v>4.0856031128404663E-2</v>
      </c>
      <c r="D223">
        <v>1.5611000000000002</v>
      </c>
      <c r="E223">
        <v>9.1428999999999991</v>
      </c>
      <c r="F223" s="17">
        <f t="shared" si="35"/>
        <v>2.3972145953821133E-4</v>
      </c>
      <c r="G223" s="17">
        <f t="shared" si="36"/>
        <v>1.0002397214595382</v>
      </c>
      <c r="H223">
        <f t="shared" si="38"/>
        <v>4.0616309668866452E-2</v>
      </c>
      <c r="I223">
        <f t="shared" si="39"/>
        <v>1.6496846111172545E-3</v>
      </c>
    </row>
    <row r="224" spans="1:9" ht="15.75" x14ac:dyDescent="0.25">
      <c r="A224" s="2">
        <v>42578</v>
      </c>
      <c r="B224">
        <v>5.19</v>
      </c>
      <c r="C224">
        <f t="shared" si="37"/>
        <v>-2.9906542056074629E-2</v>
      </c>
      <c r="D224">
        <v>1.4976</v>
      </c>
      <c r="E224">
        <v>9.1475000000000009</v>
      </c>
      <c r="F224" s="17">
        <f t="shared" si="35"/>
        <v>2.3983695487461709E-4</v>
      </c>
      <c r="G224" s="17">
        <f t="shared" si="36"/>
        <v>1.0002398369548746</v>
      </c>
      <c r="H224">
        <f t="shared" si="38"/>
        <v>-3.0146379010949246E-2</v>
      </c>
      <c r="I224">
        <f t="shared" si="39"/>
        <v>9.0880416747180122E-4</v>
      </c>
    </row>
    <row r="225" spans="1:9" ht="15.75" x14ac:dyDescent="0.25">
      <c r="A225" s="2">
        <v>42579</v>
      </c>
      <c r="B225">
        <v>5.19</v>
      </c>
      <c r="C225">
        <f t="shared" si="37"/>
        <v>0</v>
      </c>
      <c r="D225">
        <v>1.5044</v>
      </c>
      <c r="E225">
        <v>9.1533999999999995</v>
      </c>
      <c r="F225" s="17">
        <f t="shared" si="35"/>
        <v>2.3998508309208688E-4</v>
      </c>
      <c r="G225" s="17">
        <f t="shared" si="36"/>
        <v>1.0002399850830921</v>
      </c>
      <c r="H225">
        <f t="shared" si="38"/>
        <v>-2.3998508309208688E-4</v>
      </c>
      <c r="I225">
        <f t="shared" si="39"/>
        <v>5.7592840106715842E-8</v>
      </c>
    </row>
    <row r="226" spans="1:9" ht="15.75" x14ac:dyDescent="0.25">
      <c r="A226" s="2">
        <v>42580</v>
      </c>
      <c r="B226">
        <v>5.42</v>
      </c>
      <c r="C226">
        <f t="shared" si="37"/>
        <v>4.4315992292870816E-2</v>
      </c>
      <c r="D226">
        <v>1.4531000000000001</v>
      </c>
      <c r="E226">
        <v>9.1183999999999994</v>
      </c>
      <c r="F226" s="17">
        <f t="shared" si="35"/>
        <v>2.3910623954082055E-4</v>
      </c>
      <c r="G226" s="17">
        <f t="shared" si="36"/>
        <v>1.0002391062395408</v>
      </c>
      <c r="H226">
        <f t="shared" si="38"/>
        <v>4.4076886053329996E-2</v>
      </c>
      <c r="I226">
        <f t="shared" si="39"/>
        <v>1.9427718841582362E-3</v>
      </c>
    </row>
    <row r="227" spans="1:9" ht="15.75" x14ac:dyDescent="0.25">
      <c r="A227" s="2">
        <v>42583</v>
      </c>
      <c r="B227">
        <v>5.09</v>
      </c>
      <c r="C227">
        <f t="shared" si="37"/>
        <v>-6.0885608856088576E-2</v>
      </c>
      <c r="D227">
        <v>1.5213999999999999</v>
      </c>
      <c r="E227">
        <v>9.0931999999999995</v>
      </c>
      <c r="F227" s="17">
        <f t="shared" si="35"/>
        <v>2.384732980977855E-4</v>
      </c>
      <c r="G227" s="17">
        <f t="shared" si="36"/>
        <v>1.0002384732980978</v>
      </c>
      <c r="H227">
        <f t="shared" si="38"/>
        <v>-6.1124082154186361E-2</v>
      </c>
      <c r="I227">
        <f t="shared" si="39"/>
        <v>3.7361534191917237E-3</v>
      </c>
    </row>
    <row r="228" spans="1:9" ht="15.75" x14ac:dyDescent="0.25">
      <c r="A228" s="2">
        <v>42584</v>
      </c>
      <c r="B228">
        <v>4.9000000000000004</v>
      </c>
      <c r="C228">
        <f t="shared" si="37"/>
        <v>-3.7328094302553932E-2</v>
      </c>
      <c r="D228">
        <v>1.5558000000000001</v>
      </c>
      <c r="E228">
        <v>9.1205999999999996</v>
      </c>
      <c r="F228" s="17">
        <f t="shared" si="35"/>
        <v>2.3916148941482973E-4</v>
      </c>
      <c r="G228" s="17">
        <f t="shared" si="36"/>
        <v>1.0002391614894148</v>
      </c>
      <c r="H228">
        <f t="shared" si="38"/>
        <v>-3.7567255791968762E-2</v>
      </c>
      <c r="I228">
        <f t="shared" si="39"/>
        <v>1.4112987077392104E-3</v>
      </c>
    </row>
    <row r="229" spans="1:9" ht="15.75" x14ac:dyDescent="0.25">
      <c r="A229" s="2">
        <v>42585</v>
      </c>
      <c r="B229">
        <v>5.29</v>
      </c>
      <c r="C229">
        <f t="shared" si="37"/>
        <v>7.9591836734693805E-2</v>
      </c>
      <c r="D229">
        <v>1.542</v>
      </c>
      <c r="E229">
        <v>9.1319999999999997</v>
      </c>
      <c r="F229" s="17">
        <f t="shared" si="35"/>
        <v>2.3944776642514931E-4</v>
      </c>
      <c r="G229" s="17">
        <f t="shared" si="36"/>
        <v>1.0002394477664251</v>
      </c>
      <c r="H229">
        <f t="shared" si="38"/>
        <v>7.9352388968268656E-2</v>
      </c>
      <c r="I229">
        <f t="shared" si="39"/>
        <v>6.2968016349714048E-3</v>
      </c>
    </row>
    <row r="230" spans="1:9" ht="15.75" x14ac:dyDescent="0.25">
      <c r="A230" s="2">
        <v>42586</v>
      </c>
      <c r="B230">
        <v>5.13</v>
      </c>
      <c r="C230">
        <f t="shared" si="37"/>
        <v>-3.0245746691871481E-2</v>
      </c>
      <c r="D230">
        <v>1.5007999999999999</v>
      </c>
      <c r="E230">
        <v>9.1257999999999999</v>
      </c>
      <c r="F230" s="17">
        <f t="shared" si="35"/>
        <v>2.3929207561002031E-4</v>
      </c>
      <c r="G230" s="17">
        <f t="shared" si="36"/>
        <v>1.00023929207561</v>
      </c>
      <c r="H230">
        <f t="shared" si="38"/>
        <v>-3.0485038767481501E-2</v>
      </c>
      <c r="I230">
        <f t="shared" si="39"/>
        <v>9.2933758865485004E-4</v>
      </c>
    </row>
    <row r="231" spans="1:9" ht="15.75" x14ac:dyDescent="0.25">
      <c r="A231" s="2">
        <v>42587</v>
      </c>
      <c r="B231">
        <v>4.8899999999999997</v>
      </c>
      <c r="C231">
        <f t="shared" si="37"/>
        <v>-4.6783625730994198E-2</v>
      </c>
      <c r="D231">
        <v>1.5885</v>
      </c>
      <c r="E231">
        <v>9.0888000000000009</v>
      </c>
      <c r="F231" s="17">
        <f t="shared" si="35"/>
        <v>2.3836276956101798E-4</v>
      </c>
      <c r="G231" s="17">
        <f t="shared" si="36"/>
        <v>1.000238362769561</v>
      </c>
      <c r="H231">
        <f t="shared" si="38"/>
        <v>-4.7021988500555216E-2</v>
      </c>
      <c r="I231">
        <f t="shared" si="39"/>
        <v>2.2110674025463471E-3</v>
      </c>
    </row>
    <row r="232" spans="1:9" ht="15.75" x14ac:dyDescent="0.25">
      <c r="A232" s="2">
        <v>42590</v>
      </c>
      <c r="B232">
        <v>5.01</v>
      </c>
      <c r="C232">
        <f t="shared" si="37"/>
        <v>2.4539877300613522E-2</v>
      </c>
      <c r="D232">
        <v>1.5920000000000001</v>
      </c>
      <c r="E232">
        <v>9.0937000000000001</v>
      </c>
      <c r="F232" s="17">
        <f t="shared" si="35"/>
        <v>2.3848585787744625E-4</v>
      </c>
      <c r="G232" s="17">
        <f t="shared" si="36"/>
        <v>1.0002384858578774</v>
      </c>
      <c r="H232">
        <f t="shared" si="38"/>
        <v>2.4301391442736076E-2</v>
      </c>
      <c r="I232">
        <f t="shared" si="39"/>
        <v>5.9055762605308613E-4</v>
      </c>
    </row>
    <row r="233" spans="1:9" ht="15.75" x14ac:dyDescent="0.25">
      <c r="A233" s="2">
        <v>42591</v>
      </c>
      <c r="B233">
        <v>4.8100000000000005</v>
      </c>
      <c r="C233">
        <f t="shared" si="37"/>
        <v>-3.9920159680638584E-2</v>
      </c>
      <c r="D233">
        <v>1.5470000000000002</v>
      </c>
      <c r="E233">
        <v>9.0922999999999998</v>
      </c>
      <c r="F233" s="17">
        <f t="shared" si="35"/>
        <v>2.3845069034966748E-4</v>
      </c>
      <c r="G233" s="17">
        <f t="shared" si="36"/>
        <v>1.0002384506903497</v>
      </c>
      <c r="H233">
        <f t="shared" si="38"/>
        <v>-4.0158610370988251E-2</v>
      </c>
      <c r="I233">
        <f t="shared" si="39"/>
        <v>1.6127139869288451E-3</v>
      </c>
    </row>
    <row r="234" spans="1:9" ht="15.75" x14ac:dyDescent="0.25">
      <c r="A234" s="2">
        <v>42592</v>
      </c>
      <c r="B234">
        <v>4.8</v>
      </c>
      <c r="C234">
        <f t="shared" si="37"/>
        <v>-2.0790020790022192E-3</v>
      </c>
      <c r="D234">
        <v>1.5074000000000001</v>
      </c>
      <c r="E234">
        <v>9.0939999999999994</v>
      </c>
      <c r="F234" s="17">
        <f t="shared" si="35"/>
        <v>2.3849339371784239E-4</v>
      </c>
      <c r="G234" s="17">
        <f t="shared" si="36"/>
        <v>1.0002384933937178</v>
      </c>
      <c r="H234">
        <f t="shared" si="38"/>
        <v>-2.3174954727200616E-3</v>
      </c>
      <c r="I234">
        <f t="shared" si="39"/>
        <v>5.3707852660779821E-6</v>
      </c>
    </row>
    <row r="235" spans="1:9" ht="15.75" x14ac:dyDescent="0.25">
      <c r="A235" s="2">
        <v>42593</v>
      </c>
      <c r="B235">
        <v>5.03</v>
      </c>
      <c r="C235">
        <f t="shared" si="37"/>
        <v>4.791666666666676E-2</v>
      </c>
      <c r="D235">
        <v>1.5592999999999999</v>
      </c>
      <c r="E235">
        <v>9.0793999999999997</v>
      </c>
      <c r="F235" s="17">
        <f t="shared" si="35"/>
        <v>2.3812662551914165E-4</v>
      </c>
      <c r="G235" s="17">
        <f t="shared" si="36"/>
        <v>1.0002381266255191</v>
      </c>
      <c r="H235">
        <f t="shared" si="38"/>
        <v>4.7678540041147618E-2</v>
      </c>
      <c r="I235">
        <f t="shared" si="39"/>
        <v>2.2732431804553168E-3</v>
      </c>
    </row>
    <row r="236" spans="1:9" ht="15.75" x14ac:dyDescent="0.25">
      <c r="A236" s="2">
        <v>42594</v>
      </c>
      <c r="B236">
        <v>5.0199999999999996</v>
      </c>
      <c r="C236">
        <f t="shared" si="37"/>
        <v>-1.988071570576675E-3</v>
      </c>
      <c r="D236">
        <v>1.5135000000000001</v>
      </c>
      <c r="E236">
        <v>9.1094000000000008</v>
      </c>
      <c r="F236" s="17">
        <f t="shared" si="35"/>
        <v>2.3888020576112723E-4</v>
      </c>
      <c r="G236" s="17">
        <f t="shared" si="36"/>
        <v>1.0002388802057611</v>
      </c>
      <c r="H236">
        <f t="shared" si="38"/>
        <v>-2.2269517763378022E-3</v>
      </c>
      <c r="I236">
        <f t="shared" si="39"/>
        <v>4.9593142141340923E-6</v>
      </c>
    </row>
    <row r="237" spans="1:9" ht="15.75" x14ac:dyDescent="0.25">
      <c r="A237" s="2">
        <v>42597</v>
      </c>
      <c r="B237">
        <v>5.5</v>
      </c>
      <c r="C237">
        <f t="shared" si="37"/>
        <v>9.5617529880478183E-2</v>
      </c>
      <c r="D237">
        <v>1.5575999999999999</v>
      </c>
      <c r="E237">
        <v>9.1056000000000008</v>
      </c>
      <c r="F237" s="17">
        <f t="shared" si="35"/>
        <v>2.3878476369354473E-4</v>
      </c>
      <c r="G237" s="17">
        <f t="shared" si="36"/>
        <v>1.0002387847636935</v>
      </c>
      <c r="H237">
        <f t="shared" si="38"/>
        <v>9.5378745116784638E-2</v>
      </c>
      <c r="I237">
        <f t="shared" si="39"/>
        <v>9.0971050200525701E-3</v>
      </c>
    </row>
    <row r="238" spans="1:9" ht="15.75" x14ac:dyDescent="0.25">
      <c r="A238" s="2">
        <v>42598</v>
      </c>
      <c r="B238">
        <v>5.91</v>
      </c>
      <c r="C238">
        <f t="shared" si="37"/>
        <v>7.4545454545454568E-2</v>
      </c>
      <c r="D238">
        <v>1.5746</v>
      </c>
      <c r="E238">
        <v>9.1153999999999993</v>
      </c>
      <c r="F238" s="17">
        <f t="shared" si="35"/>
        <v>2.3903089701349245E-4</v>
      </c>
      <c r="G238" s="17">
        <f t="shared" si="36"/>
        <v>1.0002390308970135</v>
      </c>
      <c r="H238">
        <f t="shared" si="38"/>
        <v>7.4306423648441075E-2</v>
      </c>
      <c r="I238">
        <f t="shared" si="39"/>
        <v>5.521444595421603E-3</v>
      </c>
    </row>
    <row r="239" spans="1:9" ht="15.75" x14ac:dyDescent="0.25">
      <c r="A239" s="2">
        <v>42599</v>
      </c>
      <c r="B239">
        <v>5.68</v>
      </c>
      <c r="C239">
        <f t="shared" si="37"/>
        <v>-3.8917089678511069E-2</v>
      </c>
      <c r="D239">
        <v>1.5491000000000001</v>
      </c>
      <c r="E239">
        <v>9.0801999999999996</v>
      </c>
      <c r="F239" s="17">
        <f t="shared" si="35"/>
        <v>2.381467236742818E-4</v>
      </c>
      <c r="G239" s="17">
        <f t="shared" si="36"/>
        <v>1.0002381467236743</v>
      </c>
      <c r="H239">
        <f t="shared" si="38"/>
        <v>-3.9155236402185351E-2</v>
      </c>
      <c r="I239">
        <f t="shared" si="39"/>
        <v>1.5331325377110209E-3</v>
      </c>
    </row>
    <row r="240" spans="1:9" ht="15.75" x14ac:dyDescent="0.25">
      <c r="A240" s="2">
        <v>42600</v>
      </c>
      <c r="B240">
        <v>6.2</v>
      </c>
      <c r="C240">
        <f t="shared" si="37"/>
        <v>9.1549295774647974E-2</v>
      </c>
      <c r="D240">
        <v>1.5356000000000001</v>
      </c>
      <c r="E240">
        <v>9.0690000000000008</v>
      </c>
      <c r="F240" s="17">
        <f t="shared" si="35"/>
        <v>2.3786533612191185E-4</v>
      </c>
      <c r="G240" s="17">
        <f t="shared" si="36"/>
        <v>1.0002378653361219</v>
      </c>
      <c r="H240">
        <f t="shared" si="38"/>
        <v>9.1311430438526062E-2</v>
      </c>
      <c r="I240">
        <f t="shared" si="39"/>
        <v>8.3377773287297841E-3</v>
      </c>
    </row>
    <row r="241" spans="1:7" ht="15.75" x14ac:dyDescent="0.25">
      <c r="A241" s="2"/>
      <c r="F241" s="17"/>
      <c r="G241" s="17"/>
    </row>
    <row r="242" spans="1:7" ht="15.75" x14ac:dyDescent="0.25">
      <c r="A242" s="2"/>
      <c r="F242" s="17"/>
      <c r="G242" s="17"/>
    </row>
    <row r="243" spans="1:7" ht="15.75" x14ac:dyDescent="0.25">
      <c r="A243" s="2"/>
      <c r="F243" s="17"/>
      <c r="G243" s="17"/>
    </row>
    <row r="244" spans="1:7" ht="15.75" x14ac:dyDescent="0.25">
      <c r="A244" s="2"/>
      <c r="F244" s="17"/>
      <c r="G244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4"/>
  <sheetViews>
    <sheetView topLeftCell="P85" workbookViewId="0">
      <selection activeCell="C11" sqref="C11"/>
    </sheetView>
  </sheetViews>
  <sheetFormatPr defaultRowHeight="15" x14ac:dyDescent="0.25"/>
  <cols>
    <col min="1" max="1" width="13.28515625" customWidth="1"/>
    <col min="2" max="2" width="9.5703125" customWidth="1"/>
    <col min="6" max="6" width="39.42578125" customWidth="1"/>
    <col min="7" max="7" width="10.140625" customWidth="1"/>
    <col min="9" max="9" width="10.7109375" style="36" customWidth="1"/>
    <col min="10" max="10" width="27.28515625" customWidth="1"/>
    <col min="14" max="15" width="22.140625" customWidth="1"/>
    <col min="16" max="16" width="36.85546875" customWidth="1"/>
    <col min="17" max="17" width="29.7109375" customWidth="1"/>
    <col min="18" max="18" width="12" customWidth="1"/>
    <col min="19" max="19" width="15" customWidth="1"/>
    <col min="20" max="20" width="23.42578125" customWidth="1"/>
    <col min="21" max="21" width="28.42578125" customWidth="1"/>
    <col min="22" max="22" width="18.5703125" customWidth="1"/>
    <col min="23" max="23" width="18.7109375" customWidth="1"/>
    <col min="24" max="24" width="17.42578125" customWidth="1"/>
    <col min="25" max="25" width="28.42578125" customWidth="1"/>
  </cols>
  <sheetData>
    <row r="1" spans="1:33" ht="15.75" thickBot="1" x14ac:dyDescent="0.3">
      <c r="A1" t="s">
        <v>76</v>
      </c>
      <c r="H1" s="30"/>
      <c r="T1" t="s">
        <v>62</v>
      </c>
      <c r="U1" t="s">
        <v>71</v>
      </c>
      <c r="V1" t="s">
        <v>68</v>
      </c>
      <c r="W1" t="s">
        <v>69</v>
      </c>
      <c r="X1" t="s">
        <v>62</v>
      </c>
      <c r="Y1" t="s">
        <v>71</v>
      </c>
      <c r="Z1" t="s">
        <v>68</v>
      </c>
    </row>
    <row r="2" spans="1:33" x14ac:dyDescent="0.25">
      <c r="A2" t="s">
        <v>1</v>
      </c>
      <c r="B2" t="s">
        <v>2</v>
      </c>
      <c r="C2" t="s">
        <v>20</v>
      </c>
      <c r="D2" t="s">
        <v>5</v>
      </c>
      <c r="E2" t="s">
        <v>6</v>
      </c>
      <c r="F2" t="s">
        <v>35</v>
      </c>
      <c r="G2" t="s">
        <v>37</v>
      </c>
      <c r="H2" s="31" t="s">
        <v>66</v>
      </c>
      <c r="I2" s="37" t="s">
        <v>65</v>
      </c>
      <c r="J2" s="7" t="s">
        <v>48</v>
      </c>
      <c r="K2" s="9">
        <f>SUM(I4:I122)/(COUNT(E4:E122)-2)</f>
        <v>5.8949259365201172E-3</v>
      </c>
      <c r="L2" s="11"/>
      <c r="M2" s="16" t="s">
        <v>64</v>
      </c>
      <c r="N2" s="16"/>
      <c r="O2" s="16" t="s">
        <v>56</v>
      </c>
      <c r="P2" s="16" t="s">
        <v>57</v>
      </c>
      <c r="Q2" s="16" t="s">
        <v>58</v>
      </c>
      <c r="R2" s="16" t="s">
        <v>59</v>
      </c>
      <c r="S2" s="16" t="s">
        <v>67</v>
      </c>
      <c r="T2" s="16" t="s">
        <v>60</v>
      </c>
      <c r="U2" s="16"/>
      <c r="V2" s="16"/>
      <c r="W2" s="16"/>
      <c r="X2" s="16" t="s">
        <v>61</v>
      </c>
      <c r="Y2" s="16"/>
      <c r="Z2" s="11"/>
    </row>
    <row r="3" spans="1:33" ht="16.5" thickBot="1" x14ac:dyDescent="0.3">
      <c r="A3" s="2">
        <v>42257</v>
      </c>
      <c r="B3">
        <v>7.59</v>
      </c>
      <c r="C3">
        <v>0</v>
      </c>
      <c r="D3">
        <v>2.222</v>
      </c>
      <c r="E3">
        <v>9.7805999999999997</v>
      </c>
      <c r="F3" s="17">
        <f t="shared" ref="F3:F66" si="0">(((E3/100)+1)^(1/365)-1)</f>
        <v>2.5568649755070005E-4</v>
      </c>
      <c r="G3" s="17">
        <f t="shared" ref="G3:G66" si="1">1+F3</f>
        <v>1.0002556864975507</v>
      </c>
      <c r="I3" s="37"/>
      <c r="J3" s="20" t="s">
        <v>49</v>
      </c>
      <c r="K3" s="11">
        <f>SQRT(K2)</f>
        <v>7.6778421034299202E-2</v>
      </c>
      <c r="L3" s="11"/>
      <c r="M3" s="11"/>
      <c r="N3" s="11"/>
      <c r="O3" s="11"/>
      <c r="P3" s="11"/>
      <c r="Q3" s="11"/>
      <c r="R3" s="11"/>
      <c r="S3" s="11"/>
      <c r="AF3" t="s">
        <v>28</v>
      </c>
      <c r="AG3">
        <f>1+F3</f>
        <v>1.0002556864975507</v>
      </c>
    </row>
    <row r="4" spans="1:33" ht="15.75" x14ac:dyDescent="0.25">
      <c r="A4" s="2">
        <v>42258</v>
      </c>
      <c r="B4">
        <v>7.57</v>
      </c>
      <c r="C4">
        <f t="shared" ref="C4:C67" si="2">(B4-B3)/B3</f>
        <v>-2.6350461133069266E-3</v>
      </c>
      <c r="D4">
        <v>2.1882999999999999</v>
      </c>
      <c r="E4">
        <v>9.6817999999999991</v>
      </c>
      <c r="F4" s="17">
        <f t="shared" si="0"/>
        <v>2.5321906963293728E-4</v>
      </c>
      <c r="G4" s="17">
        <f t="shared" si="1"/>
        <v>1.0002532190696329</v>
      </c>
      <c r="H4">
        <f t="shared" ref="H4:H67" si="3">C4-F4</f>
        <v>-2.8882651829398639E-3</v>
      </c>
      <c r="I4" s="37">
        <f t="shared" ref="I4:I67" si="4">H4^2</f>
        <v>8.342075766982646E-6</v>
      </c>
      <c r="J4" s="11"/>
      <c r="K4" s="11"/>
      <c r="L4" s="11"/>
      <c r="M4" s="11">
        <f t="shared" ref="M4:M67" si="5">C4/$K$3</f>
        <v>-3.4320139406484713E-2</v>
      </c>
      <c r="N4" s="11"/>
      <c r="O4" s="11">
        <f t="shared" ref="O4:O35" si="6">M4</f>
        <v>-3.4320139406484713E-2</v>
      </c>
      <c r="P4" s="11">
        <f t="shared" ref="P4:P35" si="7">RANK(O4,$O$4:$O$123)</f>
        <v>60</v>
      </c>
      <c r="Q4" s="11">
        <f t="shared" ref="Q4:Q35" si="8">M4</f>
        <v>-3.4320139406484713E-2</v>
      </c>
      <c r="R4" s="11">
        <f t="shared" ref="R4:R35" si="9">RANK(Q4,$Q$4:$Q$123)</f>
        <v>60</v>
      </c>
      <c r="S4" s="11">
        <v>1</v>
      </c>
      <c r="T4">
        <f t="shared" ref="T4:T35" si="10">P4/(COUNT($M$4:$M$123)+1)-0.5</f>
        <v>-4.1322314049586639E-3</v>
      </c>
      <c r="U4">
        <f>SUM($T$4:T4)/S4</f>
        <v>-4.1322314049586639E-3</v>
      </c>
      <c r="V4">
        <f t="shared" ref="V4:V35" si="11">(S4/11)*U4^2</f>
        <v>1.5523033076478777E-6</v>
      </c>
      <c r="X4">
        <f t="shared" ref="X4:X35" si="12">R4/(COUNT($O$4:$O$123)+1)-0.5</f>
        <v>-4.1322314049586639E-3</v>
      </c>
      <c r="Y4">
        <f>SUM($X$4:X4)/S4</f>
        <v>-4.1322314049586639E-3</v>
      </c>
      <c r="Z4">
        <f t="shared" ref="Z4:Z35" si="13">(S4/11)*Y4^2</f>
        <v>1.5523033076478777E-6</v>
      </c>
    </row>
    <row r="5" spans="1:33" ht="15.75" x14ac:dyDescent="0.25">
      <c r="A5" s="2">
        <v>42261</v>
      </c>
      <c r="B5">
        <v>7.92</v>
      </c>
      <c r="C5">
        <f t="shared" si="2"/>
        <v>4.6235138705416068E-2</v>
      </c>
      <c r="D5">
        <v>2.1831</v>
      </c>
      <c r="E5">
        <v>9.7218999999999998</v>
      </c>
      <c r="F5" s="17">
        <f t="shared" si="0"/>
        <v>2.5422079284331822E-4</v>
      </c>
      <c r="G5" s="17">
        <f t="shared" si="1"/>
        <v>1.0002542207928433</v>
      </c>
      <c r="H5">
        <f t="shared" si="3"/>
        <v>4.598091791257275E-2</v>
      </c>
      <c r="I5" s="37">
        <f t="shared" si="4"/>
        <v>2.1142448120827534E-3</v>
      </c>
      <c r="J5" s="11"/>
      <c r="K5" s="11"/>
      <c r="L5" s="11"/>
      <c r="M5" s="11">
        <f t="shared" si="5"/>
        <v>0.60218923601934271</v>
      </c>
      <c r="N5" s="11"/>
      <c r="O5" s="11">
        <f t="shared" si="6"/>
        <v>0.60218923601934271</v>
      </c>
      <c r="P5" s="11">
        <f t="shared" si="7"/>
        <v>24</v>
      </c>
      <c r="Q5" s="11">
        <f t="shared" si="8"/>
        <v>0.60218923601934271</v>
      </c>
      <c r="R5" s="11">
        <f t="shared" si="9"/>
        <v>25</v>
      </c>
      <c r="S5" s="11">
        <v>2</v>
      </c>
      <c r="T5">
        <f t="shared" si="10"/>
        <v>-0.30165289256198347</v>
      </c>
      <c r="U5">
        <f>SUM($T$4:T5)/S5</f>
        <v>-0.15289256198347106</v>
      </c>
      <c r="V5">
        <f t="shared" si="11"/>
        <v>4.2502064563399167E-3</v>
      </c>
      <c r="X5">
        <f t="shared" si="12"/>
        <v>-0.29338842975206614</v>
      </c>
      <c r="Y5">
        <f>SUM($X$4:X5)/S5</f>
        <v>-0.1487603305785124</v>
      </c>
      <c r="Z5">
        <f t="shared" si="13"/>
        <v>4.0235701734233258E-3</v>
      </c>
    </row>
    <row r="6" spans="1:33" ht="15.75" x14ac:dyDescent="0.25">
      <c r="A6" s="2">
        <v>42262</v>
      </c>
      <c r="B6">
        <v>7.89</v>
      </c>
      <c r="C6">
        <f t="shared" si="2"/>
        <v>-3.7878787878788192E-3</v>
      </c>
      <c r="D6">
        <v>2.2867000000000002</v>
      </c>
      <c r="E6">
        <v>9.6042000000000005</v>
      </c>
      <c r="F6" s="17">
        <f t="shared" si="0"/>
        <v>2.5127953516657087E-4</v>
      </c>
      <c r="G6" s="17">
        <f t="shared" si="1"/>
        <v>1.0002512795351666</v>
      </c>
      <c r="H6">
        <f t="shared" si="3"/>
        <v>-4.0391583230453901E-3</v>
      </c>
      <c r="I6" s="37">
        <f t="shared" si="4"/>
        <v>1.6314799958626847E-5</v>
      </c>
      <c r="J6" s="11"/>
      <c r="K6" s="11"/>
      <c r="L6" s="11"/>
      <c r="M6" s="11">
        <f t="shared" si="5"/>
        <v>-4.933520039682323E-2</v>
      </c>
      <c r="N6" s="11"/>
      <c r="O6" s="11">
        <f t="shared" si="6"/>
        <v>-4.933520039682323E-2</v>
      </c>
      <c r="P6" s="11">
        <f t="shared" si="7"/>
        <v>61</v>
      </c>
      <c r="Q6" s="11">
        <f t="shared" si="8"/>
        <v>-4.933520039682323E-2</v>
      </c>
      <c r="R6" s="11">
        <f t="shared" si="9"/>
        <v>61</v>
      </c>
      <c r="S6" s="11">
        <v>3</v>
      </c>
      <c r="T6">
        <f t="shared" si="10"/>
        <v>4.1322314049586639E-3</v>
      </c>
      <c r="U6">
        <f>SUM($T$4:T6)/S6</f>
        <v>-0.10055096418732783</v>
      </c>
      <c r="V6">
        <f t="shared" si="11"/>
        <v>2.7574081088185317E-3</v>
      </c>
      <c r="X6">
        <f t="shared" si="12"/>
        <v>4.1322314049586639E-3</v>
      </c>
      <c r="Y6">
        <f>SUM($X$4:X6)/S6</f>
        <v>-9.7796143250688708E-2</v>
      </c>
      <c r="Z6">
        <f t="shared" si="13"/>
        <v>2.608386991284334E-3</v>
      </c>
    </row>
    <row r="7" spans="1:33" ht="15.75" x14ac:dyDescent="0.25">
      <c r="A7" s="2">
        <v>42263</v>
      </c>
      <c r="B7">
        <v>9</v>
      </c>
      <c r="C7">
        <f t="shared" si="2"/>
        <v>0.14068441064638787</v>
      </c>
      <c r="D7">
        <v>2.294</v>
      </c>
      <c r="E7">
        <v>9.5228999999999999</v>
      </c>
      <c r="F7" s="17">
        <f t="shared" si="0"/>
        <v>2.4924605341358763E-4</v>
      </c>
      <c r="G7" s="17">
        <f t="shared" si="1"/>
        <v>1.0002492460534136</v>
      </c>
      <c r="H7">
        <f t="shared" si="3"/>
        <v>0.14043516459297428</v>
      </c>
      <c r="I7" s="37">
        <f t="shared" si="4"/>
        <v>1.9722035454255778E-2</v>
      </c>
      <c r="J7" s="11"/>
      <c r="K7" s="11"/>
      <c r="L7" s="11"/>
      <c r="M7" s="11">
        <f t="shared" si="5"/>
        <v>1.8323431082743935</v>
      </c>
      <c r="N7" s="11"/>
      <c r="O7" s="11">
        <f t="shared" si="6"/>
        <v>1.8323431082743935</v>
      </c>
      <c r="P7" s="11">
        <f t="shared" si="7"/>
        <v>5</v>
      </c>
      <c r="Q7" s="11">
        <f t="shared" si="8"/>
        <v>1.8323431082743935</v>
      </c>
      <c r="R7" s="11">
        <f t="shared" si="9"/>
        <v>5</v>
      </c>
      <c r="S7" s="11">
        <v>4</v>
      </c>
      <c r="T7">
        <f t="shared" si="10"/>
        <v>-0.45867768595041325</v>
      </c>
      <c r="U7">
        <f>SUM($T$4:T7)/S7</f>
        <v>-0.19008264462809918</v>
      </c>
      <c r="V7">
        <f t="shared" si="11"/>
        <v>1.3138695195931725E-2</v>
      </c>
      <c r="X7">
        <f t="shared" si="12"/>
        <v>-0.45867768595041325</v>
      </c>
      <c r="Y7">
        <f>SUM($X$4:X7)/S7</f>
        <v>-0.18801652892561985</v>
      </c>
      <c r="Z7">
        <f t="shared" si="13"/>
        <v>1.2854623690632162E-2</v>
      </c>
    </row>
    <row r="8" spans="1:33" ht="15.75" x14ac:dyDescent="0.25">
      <c r="A8" s="2">
        <v>42264</v>
      </c>
      <c r="B8">
        <v>8.61</v>
      </c>
      <c r="C8">
        <f t="shared" si="2"/>
        <v>-4.3333333333333397E-2</v>
      </c>
      <c r="D8">
        <v>2.1903000000000001</v>
      </c>
      <c r="E8">
        <v>9.5274999999999999</v>
      </c>
      <c r="F8" s="17">
        <f t="shared" si="0"/>
        <v>2.4936114913254315E-4</v>
      </c>
      <c r="G8" s="17">
        <f t="shared" si="1"/>
        <v>1.0002493611491325</v>
      </c>
      <c r="H8">
        <f t="shared" si="3"/>
        <v>-4.358269448246594E-2</v>
      </c>
      <c r="I8" s="37">
        <f t="shared" si="4"/>
        <v>1.8994512583519671E-3</v>
      </c>
      <c r="J8" s="11"/>
      <c r="K8" s="11"/>
      <c r="L8" s="11"/>
      <c r="M8" s="11">
        <f t="shared" si="5"/>
        <v>-0.56439469253965391</v>
      </c>
      <c r="N8" s="11"/>
      <c r="O8" s="11">
        <f t="shared" si="6"/>
        <v>-0.56439469253965391</v>
      </c>
      <c r="P8" s="11">
        <f t="shared" si="7"/>
        <v>86</v>
      </c>
      <c r="Q8" s="11">
        <f t="shared" si="8"/>
        <v>-0.56439469253965391</v>
      </c>
      <c r="R8" s="11">
        <f t="shared" si="9"/>
        <v>86</v>
      </c>
      <c r="S8" s="11">
        <v>5</v>
      </c>
      <c r="T8">
        <f t="shared" si="10"/>
        <v>0.21074380165289253</v>
      </c>
      <c r="U8">
        <f>SUM($T$4:T8)/S8</f>
        <v>-0.10991735537190084</v>
      </c>
      <c r="V8">
        <f t="shared" si="11"/>
        <v>5.4917386417966995E-3</v>
      </c>
      <c r="X8">
        <f t="shared" si="12"/>
        <v>0.21074380165289253</v>
      </c>
      <c r="Y8">
        <f>SUM($X$4:X8)/S8</f>
        <v>-0.10826446280991738</v>
      </c>
      <c r="Z8">
        <f t="shared" si="13"/>
        <v>5.3278154125090829E-3</v>
      </c>
    </row>
    <row r="9" spans="1:33" ht="15.75" x14ac:dyDescent="0.25">
      <c r="A9" s="2">
        <v>42265</v>
      </c>
      <c r="B9">
        <v>8.9600000000000009</v>
      </c>
      <c r="C9">
        <f t="shared" si="2"/>
        <v>4.0650406504065206E-2</v>
      </c>
      <c r="D9">
        <v>2.1335999999999999</v>
      </c>
      <c r="E9">
        <v>9.5728000000000009</v>
      </c>
      <c r="F9" s="17">
        <f t="shared" si="0"/>
        <v>2.5049433433821378E-4</v>
      </c>
      <c r="G9" s="17">
        <f t="shared" si="1"/>
        <v>1.0002504943343382</v>
      </c>
      <c r="H9">
        <f t="shared" si="3"/>
        <v>4.0399912169726993E-2</v>
      </c>
      <c r="I9" s="37">
        <f t="shared" si="4"/>
        <v>1.6321529033216551E-3</v>
      </c>
      <c r="J9" s="11"/>
      <c r="K9" s="11"/>
      <c r="L9" s="11"/>
      <c r="M9" s="11">
        <f t="shared" si="5"/>
        <v>0.5294509310878569</v>
      </c>
      <c r="N9" s="11"/>
      <c r="O9" s="11">
        <f t="shared" si="6"/>
        <v>0.5294509310878569</v>
      </c>
      <c r="P9" s="11">
        <f t="shared" si="7"/>
        <v>27</v>
      </c>
      <c r="Q9" s="11">
        <f t="shared" si="8"/>
        <v>0.5294509310878569</v>
      </c>
      <c r="R9" s="11">
        <f t="shared" si="9"/>
        <v>28</v>
      </c>
      <c r="S9" s="11">
        <v>6</v>
      </c>
      <c r="T9">
        <f t="shared" si="10"/>
        <v>-0.27685950413223137</v>
      </c>
      <c r="U9">
        <f>SUM($T$4:T9)/S9</f>
        <v>-0.13774104683195593</v>
      </c>
      <c r="V9">
        <f t="shared" si="11"/>
        <v>1.0348688717652585E-2</v>
      </c>
      <c r="X9">
        <f t="shared" si="12"/>
        <v>-0.26859504132231404</v>
      </c>
      <c r="Y9">
        <f>SUM($X$4:X9)/S9</f>
        <v>-0.13498622589531681</v>
      </c>
      <c r="Z9">
        <f t="shared" si="13"/>
        <v>9.9388806444335436E-3</v>
      </c>
    </row>
    <row r="10" spans="1:33" ht="15.75" x14ac:dyDescent="0.25">
      <c r="A10" s="2">
        <v>42268</v>
      </c>
      <c r="B10">
        <v>8.58</v>
      </c>
      <c r="C10">
        <f t="shared" si="2"/>
        <v>-4.2410714285714371E-2</v>
      </c>
      <c r="D10">
        <v>2.2012</v>
      </c>
      <c r="E10">
        <v>9.5913000000000004</v>
      </c>
      <c r="F10" s="17">
        <f t="shared" si="0"/>
        <v>2.5095697981369902E-4</v>
      </c>
      <c r="G10" s="17">
        <f t="shared" si="1"/>
        <v>1.0002509569798137</v>
      </c>
      <c r="H10">
        <f t="shared" si="3"/>
        <v>-4.266167126552807E-2</v>
      </c>
      <c r="I10" s="37">
        <f t="shared" si="4"/>
        <v>1.8200181951679834E-3</v>
      </c>
      <c r="J10" s="11"/>
      <c r="K10" s="11"/>
      <c r="L10" s="11"/>
      <c r="M10" s="11">
        <f t="shared" si="5"/>
        <v>-0.55237804730014239</v>
      </c>
      <c r="N10" s="11"/>
      <c r="O10" s="11">
        <f t="shared" si="6"/>
        <v>-0.55237804730014239</v>
      </c>
      <c r="P10" s="11">
        <f t="shared" si="7"/>
        <v>85</v>
      </c>
      <c r="Q10" s="11">
        <f t="shared" si="8"/>
        <v>-0.55237804730014239</v>
      </c>
      <c r="R10" s="11">
        <f t="shared" si="9"/>
        <v>85</v>
      </c>
      <c r="S10" s="11">
        <v>7</v>
      </c>
      <c r="T10">
        <f t="shared" si="10"/>
        <v>0.2024793388429752</v>
      </c>
      <c r="U10">
        <f>SUM($T$4:T10)/S10</f>
        <v>-8.9138134592680052E-2</v>
      </c>
      <c r="V10">
        <f t="shared" si="11"/>
        <v>5.0562953882399278E-3</v>
      </c>
      <c r="X10">
        <f t="shared" si="12"/>
        <v>0.2024793388429752</v>
      </c>
      <c r="Y10">
        <f>SUM($X$4:X10)/S10</f>
        <v>-8.6776859504132248E-2</v>
      </c>
      <c r="Z10">
        <f t="shared" si="13"/>
        <v>4.7919603107090319E-3</v>
      </c>
    </row>
    <row r="11" spans="1:33" ht="15.75" x14ac:dyDescent="0.25">
      <c r="A11" s="2">
        <v>42269</v>
      </c>
      <c r="B11">
        <v>8</v>
      </c>
      <c r="C11">
        <f t="shared" si="2"/>
        <v>-6.75990675990676E-2</v>
      </c>
      <c r="D11">
        <v>2.1337000000000002</v>
      </c>
      <c r="E11">
        <v>9.6486999999999998</v>
      </c>
      <c r="F11" s="17">
        <f t="shared" si="0"/>
        <v>2.5239193562431872E-4</v>
      </c>
      <c r="G11" s="17">
        <f t="shared" si="1"/>
        <v>1.0002523919356243</v>
      </c>
      <c r="H11">
        <f t="shared" si="3"/>
        <v>-6.7851459534691919E-2</v>
      </c>
      <c r="I11" s="37">
        <f t="shared" si="4"/>
        <v>4.6038205609879347E-3</v>
      </c>
      <c r="J11" s="11"/>
      <c r="K11" s="11"/>
      <c r="L11" s="11"/>
      <c r="M11" s="11">
        <f t="shared" si="5"/>
        <v>-0.88044357631253045</v>
      </c>
      <c r="N11" s="11"/>
      <c r="O11" s="11">
        <f t="shared" si="6"/>
        <v>-0.88044357631253045</v>
      </c>
      <c r="P11" s="11">
        <f t="shared" si="7"/>
        <v>103</v>
      </c>
      <c r="Q11" s="11">
        <f t="shared" si="8"/>
        <v>-0.88044357631253045</v>
      </c>
      <c r="R11" s="11">
        <f t="shared" si="9"/>
        <v>103</v>
      </c>
      <c r="S11" s="11">
        <v>8</v>
      </c>
      <c r="T11">
        <f t="shared" si="10"/>
        <v>0.35123966942148765</v>
      </c>
      <c r="U11">
        <f>SUM($T$4:T11)/S11</f>
        <v>-3.4090909090909088E-2</v>
      </c>
      <c r="V11">
        <f t="shared" si="11"/>
        <v>8.4522915101427484E-4</v>
      </c>
      <c r="X11">
        <f t="shared" si="12"/>
        <v>0.35123966942148765</v>
      </c>
      <c r="Y11">
        <f>SUM($X$4:X11)/S11</f>
        <v>-3.2024793388429756E-2</v>
      </c>
      <c r="Z11">
        <f t="shared" si="13"/>
        <v>7.4588173932481035E-4</v>
      </c>
    </row>
    <row r="12" spans="1:33" ht="15.75" x14ac:dyDescent="0.25">
      <c r="A12" s="2">
        <v>42270</v>
      </c>
      <c r="B12">
        <v>7.58</v>
      </c>
      <c r="C12">
        <f t="shared" si="2"/>
        <v>-5.2499999999999991E-2</v>
      </c>
      <c r="D12">
        <v>2.1497000000000002</v>
      </c>
      <c r="E12">
        <v>9.6641999999999992</v>
      </c>
      <c r="F12" s="17">
        <f t="shared" si="0"/>
        <v>2.5277929523448428E-4</v>
      </c>
      <c r="G12" s="17">
        <f t="shared" si="1"/>
        <v>1.0002527792952345</v>
      </c>
      <c r="H12">
        <f t="shared" si="3"/>
        <v>-5.2752779295234475E-2</v>
      </c>
      <c r="I12" s="37">
        <f t="shared" si="4"/>
        <v>2.7828557233717192E-3</v>
      </c>
      <c r="J12" s="11"/>
      <c r="K12" s="11"/>
      <c r="L12" s="11"/>
      <c r="M12" s="11">
        <f t="shared" si="5"/>
        <v>-0.68378587749996422</v>
      </c>
      <c r="N12" s="11"/>
      <c r="O12" s="11">
        <f t="shared" si="6"/>
        <v>-0.68378587749996422</v>
      </c>
      <c r="P12" s="11">
        <f t="shared" si="7"/>
        <v>92</v>
      </c>
      <c r="Q12" s="11">
        <f t="shared" si="8"/>
        <v>-0.68378587749996422</v>
      </c>
      <c r="R12" s="11">
        <f t="shared" si="9"/>
        <v>92</v>
      </c>
      <c r="S12" s="11">
        <v>9</v>
      </c>
      <c r="T12">
        <f t="shared" si="10"/>
        <v>0.26033057851239672</v>
      </c>
      <c r="U12">
        <f>SUM($T$4:T12)/S12</f>
        <v>-1.3774104683195547E-3</v>
      </c>
      <c r="V12">
        <f t="shared" si="11"/>
        <v>1.5523033076478779E-6</v>
      </c>
      <c r="X12">
        <f t="shared" si="12"/>
        <v>0.26033057851239672</v>
      </c>
      <c r="Y12">
        <f>SUM($X$4:X12)/S12</f>
        <v>4.5913682277318489E-4</v>
      </c>
      <c r="Z12">
        <f t="shared" si="13"/>
        <v>1.7247814529420865E-7</v>
      </c>
    </row>
    <row r="13" spans="1:33" ht="15.75" x14ac:dyDescent="0.25">
      <c r="A13" s="2">
        <v>42271</v>
      </c>
      <c r="B13">
        <v>7.76</v>
      </c>
      <c r="C13">
        <f t="shared" si="2"/>
        <v>2.3746701846965663E-2</v>
      </c>
      <c r="D13">
        <v>2.1265999999999998</v>
      </c>
      <c r="E13">
        <v>9.6738</v>
      </c>
      <c r="F13" s="17">
        <f t="shared" si="0"/>
        <v>2.5301918090403497E-4</v>
      </c>
      <c r="G13" s="17">
        <f t="shared" si="1"/>
        <v>1.000253019180904</v>
      </c>
      <c r="H13">
        <f t="shared" si="3"/>
        <v>2.3493682666061628E-2</v>
      </c>
      <c r="I13" s="37">
        <f t="shared" si="4"/>
        <v>5.5195312521360456E-4</v>
      </c>
      <c r="J13" s="11"/>
      <c r="K13" s="11"/>
      <c r="L13" s="11"/>
      <c r="M13" s="11">
        <f t="shared" si="5"/>
        <v>0.30928874971728459</v>
      </c>
      <c r="N13" s="11"/>
      <c r="O13" s="11">
        <f t="shared" si="6"/>
        <v>0.30928874971728459</v>
      </c>
      <c r="P13" s="11">
        <f t="shared" si="7"/>
        <v>36</v>
      </c>
      <c r="Q13" s="11">
        <f t="shared" si="8"/>
        <v>0.30928874971728459</v>
      </c>
      <c r="R13" s="11">
        <f t="shared" si="9"/>
        <v>36</v>
      </c>
      <c r="S13" s="11">
        <v>10</v>
      </c>
      <c r="T13">
        <f t="shared" si="10"/>
        <v>-0.2024793388429752</v>
      </c>
      <c r="U13">
        <f>SUM($T$4:T13)/S13</f>
        <v>-2.148760330578512E-2</v>
      </c>
      <c r="V13">
        <f t="shared" si="11"/>
        <v>4.1974281438798876E-4</v>
      </c>
      <c r="X13">
        <f t="shared" si="12"/>
        <v>-0.2024793388429752</v>
      </c>
      <c r="Y13">
        <f>SUM($X$4:X13)/S13</f>
        <v>-1.9834710743801654E-2</v>
      </c>
      <c r="Z13">
        <f t="shared" si="13"/>
        <v>3.5765068208207343E-4</v>
      </c>
    </row>
    <row r="14" spans="1:33" ht="15.75" x14ac:dyDescent="0.25">
      <c r="A14" s="2">
        <v>42272</v>
      </c>
      <c r="B14">
        <v>7.39</v>
      </c>
      <c r="C14">
        <f t="shared" si="2"/>
        <v>-4.7680412371134039E-2</v>
      </c>
      <c r="D14">
        <v>2.1623000000000001</v>
      </c>
      <c r="E14">
        <v>9.6707999999999998</v>
      </c>
      <c r="F14" s="17">
        <f t="shared" si="0"/>
        <v>2.5294421888188978E-4</v>
      </c>
      <c r="G14" s="17">
        <f t="shared" si="1"/>
        <v>1.0002529442188819</v>
      </c>
      <c r="H14">
        <f t="shared" si="3"/>
        <v>-4.7933356590015928E-2</v>
      </c>
      <c r="I14" s="37">
        <f t="shared" si="4"/>
        <v>2.2976066739856236E-3</v>
      </c>
      <c r="J14" s="11"/>
      <c r="K14" s="11"/>
      <c r="L14" s="11"/>
      <c r="M14" s="11">
        <f t="shared" si="5"/>
        <v>-0.62101319262392463</v>
      </c>
      <c r="N14" s="11"/>
      <c r="O14" s="11">
        <f t="shared" si="6"/>
        <v>-0.62101319262392463</v>
      </c>
      <c r="P14" s="11">
        <f t="shared" si="7"/>
        <v>89</v>
      </c>
      <c r="Q14" s="11">
        <f t="shared" si="8"/>
        <v>-0.62101319262392463</v>
      </c>
      <c r="R14" s="11">
        <f t="shared" si="9"/>
        <v>89</v>
      </c>
      <c r="S14" s="11">
        <v>11</v>
      </c>
      <c r="T14">
        <f t="shared" si="10"/>
        <v>0.23553719008264462</v>
      </c>
      <c r="U14">
        <f>SUM($T$4:T14)/S14</f>
        <v>1.8782870022539483E-3</v>
      </c>
      <c r="V14">
        <f t="shared" si="11"/>
        <v>3.5279620628361238E-6</v>
      </c>
      <c r="X14">
        <f t="shared" si="12"/>
        <v>0.23553719008264462</v>
      </c>
      <c r="Y14">
        <f>SUM($X$4:X14)/S14</f>
        <v>3.3809166040570989E-3</v>
      </c>
      <c r="Z14">
        <f t="shared" si="13"/>
        <v>1.1430597083588986E-5</v>
      </c>
    </row>
    <row r="15" spans="1:33" ht="15.75" x14ac:dyDescent="0.25">
      <c r="A15" s="2">
        <v>42275</v>
      </c>
      <c r="B15">
        <v>6.71</v>
      </c>
      <c r="C15">
        <f t="shared" si="2"/>
        <v>-9.2016238159675204E-2</v>
      </c>
      <c r="D15">
        <v>2.0949</v>
      </c>
      <c r="E15">
        <v>9.7843</v>
      </c>
      <c r="F15" s="17">
        <f t="shared" si="0"/>
        <v>2.557788582027154E-4</v>
      </c>
      <c r="G15" s="17">
        <f t="shared" si="1"/>
        <v>1.0002557788582027</v>
      </c>
      <c r="H15">
        <f t="shared" si="3"/>
        <v>-9.2272017017877919E-2</v>
      </c>
      <c r="I15" s="37">
        <f t="shared" si="4"/>
        <v>8.514125124547552E-3</v>
      </c>
      <c r="J15" s="11"/>
      <c r="K15" s="11"/>
      <c r="L15" s="11"/>
      <c r="M15" s="11">
        <f t="shared" si="5"/>
        <v>-1.1984648410335088</v>
      </c>
      <c r="N15" s="11"/>
      <c r="O15" s="11">
        <f t="shared" si="6"/>
        <v>-1.1984648410335088</v>
      </c>
      <c r="P15" s="11">
        <f t="shared" si="7"/>
        <v>112</v>
      </c>
      <c r="Q15" s="11">
        <f t="shared" si="8"/>
        <v>-1.1984648410335088</v>
      </c>
      <c r="R15" s="11">
        <f t="shared" si="9"/>
        <v>112</v>
      </c>
      <c r="S15" s="11">
        <v>12</v>
      </c>
      <c r="T15">
        <f t="shared" si="10"/>
        <v>0.42561983471074383</v>
      </c>
      <c r="U15">
        <f>SUM($T$4:T15)/S15</f>
        <v>3.7190082644628107E-2</v>
      </c>
      <c r="V15">
        <f t="shared" si="11"/>
        <v>1.5088388150337475E-3</v>
      </c>
      <c r="X15">
        <f t="shared" si="12"/>
        <v>0.42561983471074383</v>
      </c>
      <c r="Y15">
        <f>SUM($X$4:X15)/S15</f>
        <v>3.8567493112947659E-2</v>
      </c>
      <c r="Z15">
        <f t="shared" si="13"/>
        <v>1.6226743909279256E-3</v>
      </c>
    </row>
    <row r="16" spans="1:33" ht="15.75" x14ac:dyDescent="0.25">
      <c r="A16" s="2">
        <v>42276</v>
      </c>
      <c r="B16">
        <v>6.79</v>
      </c>
      <c r="C16">
        <f t="shared" si="2"/>
        <v>1.1922503725782425E-2</v>
      </c>
      <c r="D16">
        <v>2.0508000000000002</v>
      </c>
      <c r="E16">
        <v>9.7726000000000006</v>
      </c>
      <c r="F16" s="17">
        <f t="shared" si="0"/>
        <v>2.5548678823095194E-4</v>
      </c>
      <c r="G16" s="17">
        <f t="shared" si="1"/>
        <v>1.000255486788231</v>
      </c>
      <c r="H16">
        <f t="shared" si="3"/>
        <v>1.1667016937551473E-2</v>
      </c>
      <c r="I16" s="37">
        <f t="shared" si="4"/>
        <v>1.3611928422111296E-4</v>
      </c>
      <c r="J16" s="11"/>
      <c r="K16" s="11"/>
      <c r="L16" s="11"/>
      <c r="M16" s="11">
        <f t="shared" si="5"/>
        <v>0.15528456518344247</v>
      </c>
      <c r="N16" s="11"/>
      <c r="O16" s="11">
        <f t="shared" si="6"/>
        <v>0.15528456518344247</v>
      </c>
      <c r="P16" s="11">
        <f t="shared" si="7"/>
        <v>48</v>
      </c>
      <c r="Q16" s="11">
        <f t="shared" si="8"/>
        <v>0.15528456518344247</v>
      </c>
      <c r="R16" s="11">
        <f t="shared" si="9"/>
        <v>48</v>
      </c>
      <c r="S16" s="11">
        <v>13</v>
      </c>
      <c r="T16">
        <f t="shared" si="10"/>
        <v>-0.10330578512396693</v>
      </c>
      <c r="U16">
        <f>SUM($T$4:T16)/S16</f>
        <v>2.6382708200890025E-2</v>
      </c>
      <c r="V16">
        <f t="shared" si="11"/>
        <v>8.2260134510663886E-4</v>
      </c>
      <c r="X16">
        <f t="shared" si="12"/>
        <v>-0.10330578512396693</v>
      </c>
      <c r="Y16">
        <f>SUM($X$4:X16)/S16</f>
        <v>2.7654164017800385E-2</v>
      </c>
      <c r="Z16">
        <f t="shared" si="13"/>
        <v>9.0379874889129743E-4</v>
      </c>
    </row>
    <row r="17" spans="1:26" ht="15.75" x14ac:dyDescent="0.25">
      <c r="A17" s="2">
        <v>42277</v>
      </c>
      <c r="B17">
        <v>7.33</v>
      </c>
      <c r="C17">
        <f t="shared" si="2"/>
        <v>7.9528718703976445E-2</v>
      </c>
      <c r="D17">
        <v>2.0367999999999999</v>
      </c>
      <c r="E17">
        <v>9.6963000000000008</v>
      </c>
      <c r="F17" s="17">
        <f t="shared" si="0"/>
        <v>2.5358133089836699E-4</v>
      </c>
      <c r="G17" s="17">
        <f t="shared" si="1"/>
        <v>1.0002535813308984</v>
      </c>
      <c r="H17">
        <f t="shared" si="3"/>
        <v>7.9275137373078078E-2</v>
      </c>
      <c r="I17" s="37">
        <f t="shared" si="4"/>
        <v>6.2845474055204008E-3</v>
      </c>
      <c r="J17" s="11"/>
      <c r="K17" s="11"/>
      <c r="L17" s="11"/>
      <c r="M17" s="11">
        <f t="shared" si="5"/>
        <v>1.0358212324846925</v>
      </c>
      <c r="N17" s="11"/>
      <c r="O17" s="11">
        <f t="shared" si="6"/>
        <v>1.0358212324846925</v>
      </c>
      <c r="P17" s="11">
        <f t="shared" si="7"/>
        <v>13</v>
      </c>
      <c r="Q17" s="11">
        <f t="shared" si="8"/>
        <v>1.0358212324846925</v>
      </c>
      <c r="R17" s="11">
        <f t="shared" si="9"/>
        <v>13</v>
      </c>
      <c r="S17" s="11">
        <v>14</v>
      </c>
      <c r="T17">
        <f t="shared" si="10"/>
        <v>-0.3925619834710744</v>
      </c>
      <c r="U17">
        <f>SUM($T$4:T17)/S17</f>
        <v>-3.5419126328217199E-3</v>
      </c>
      <c r="V17">
        <f t="shared" si="11"/>
        <v>1.5966548307235386E-5</v>
      </c>
      <c r="X17">
        <f t="shared" si="12"/>
        <v>-0.3925619834710744</v>
      </c>
      <c r="Y17">
        <f>SUM($X$4:X17)/S17</f>
        <v>-2.3612750885478157E-3</v>
      </c>
      <c r="Z17">
        <f t="shared" si="13"/>
        <v>7.0962436921046302E-6</v>
      </c>
    </row>
    <row r="18" spans="1:26" ht="15.75" x14ac:dyDescent="0.25">
      <c r="A18" s="2">
        <v>42278</v>
      </c>
      <c r="B18">
        <v>7.21</v>
      </c>
      <c r="C18">
        <f t="shared" si="2"/>
        <v>-1.6371077762619386E-2</v>
      </c>
      <c r="D18">
        <v>2.0367999999999999</v>
      </c>
      <c r="E18">
        <v>9.6281999999999996</v>
      </c>
      <c r="F18" s="17">
        <f t="shared" si="0"/>
        <v>2.5187953742111802E-4</v>
      </c>
      <c r="G18" s="17">
        <f t="shared" si="1"/>
        <v>1.0002518795374211</v>
      </c>
      <c r="H18">
        <f t="shared" si="3"/>
        <v>-1.6622957300040504E-2</v>
      </c>
      <c r="I18" s="37">
        <f t="shared" si="4"/>
        <v>2.7632270939896987E-4</v>
      </c>
      <c r="J18" s="11"/>
      <c r="K18" s="11"/>
      <c r="L18" s="11"/>
      <c r="M18" s="11">
        <f t="shared" si="5"/>
        <v>-0.21322498616253047</v>
      </c>
      <c r="N18" s="11"/>
      <c r="O18" s="11">
        <f t="shared" si="6"/>
        <v>-0.21322498616253047</v>
      </c>
      <c r="P18" s="11">
        <f t="shared" si="7"/>
        <v>67</v>
      </c>
      <c r="Q18" s="11">
        <f t="shared" si="8"/>
        <v>-0.21322498616253047</v>
      </c>
      <c r="R18" s="11">
        <f t="shared" si="9"/>
        <v>67</v>
      </c>
      <c r="S18" s="11">
        <v>15</v>
      </c>
      <c r="T18">
        <f t="shared" si="10"/>
        <v>5.3719008264462853E-2</v>
      </c>
      <c r="U18">
        <f>SUM($T$4:T18)/S18</f>
        <v>2.7548209366391833E-4</v>
      </c>
      <c r="V18">
        <f t="shared" si="11"/>
        <v>1.0348688717653072E-7</v>
      </c>
      <c r="X18">
        <f t="shared" si="12"/>
        <v>5.3719008264462853E-2</v>
      </c>
      <c r="Y18">
        <f>SUM($X$4:X18)/S18</f>
        <v>1.3774104683195621E-3</v>
      </c>
      <c r="Z18">
        <f t="shared" si="13"/>
        <v>2.5871721794131572E-6</v>
      </c>
    </row>
    <row r="19" spans="1:26" ht="15.75" x14ac:dyDescent="0.25">
      <c r="A19" s="2">
        <v>42279</v>
      </c>
      <c r="B19">
        <v>7.89</v>
      </c>
      <c r="C19">
        <f t="shared" si="2"/>
        <v>9.4313453536754466E-2</v>
      </c>
      <c r="D19">
        <v>1.9929000000000001</v>
      </c>
      <c r="E19">
        <v>9.5782000000000007</v>
      </c>
      <c r="F19" s="17">
        <f t="shared" si="0"/>
        <v>2.5062938485120867E-4</v>
      </c>
      <c r="G19" s="17">
        <f t="shared" si="1"/>
        <v>1.0002506293848512</v>
      </c>
      <c r="H19">
        <f t="shared" si="3"/>
        <v>9.4062824151903257E-2</v>
      </c>
      <c r="I19" s="37">
        <f t="shared" si="4"/>
        <v>8.8478148874318752E-3</v>
      </c>
      <c r="J19" s="11"/>
      <c r="K19" s="11"/>
      <c r="L19" s="11"/>
      <c r="M19" s="11">
        <f t="shared" si="5"/>
        <v>1.2283849064129861</v>
      </c>
      <c r="N19" s="11"/>
      <c r="O19" s="11">
        <f t="shared" si="6"/>
        <v>1.2283849064129861</v>
      </c>
      <c r="P19" s="11">
        <f t="shared" si="7"/>
        <v>10</v>
      </c>
      <c r="Q19" s="11">
        <f t="shared" si="8"/>
        <v>1.2283849064129861</v>
      </c>
      <c r="R19" s="11">
        <f t="shared" si="9"/>
        <v>10</v>
      </c>
      <c r="S19" s="11">
        <v>16</v>
      </c>
      <c r="T19">
        <f t="shared" si="10"/>
        <v>-0.41735537190082644</v>
      </c>
      <c r="U19">
        <f>SUM($T$4:T19)/S19</f>
        <v>-2.5826446280991729E-2</v>
      </c>
      <c r="V19">
        <f t="shared" si="11"/>
        <v>9.7018956727992962E-4</v>
      </c>
      <c r="X19">
        <f t="shared" si="12"/>
        <v>-0.41735537190082644</v>
      </c>
      <c r="Y19">
        <f>SUM($X$4:X19)/S19</f>
        <v>-2.4793388429752063E-2</v>
      </c>
      <c r="Z19">
        <f t="shared" si="13"/>
        <v>8.9412670520518328E-4</v>
      </c>
    </row>
    <row r="20" spans="1:26" ht="15.75" x14ac:dyDescent="0.25">
      <c r="A20" s="2">
        <v>42282</v>
      </c>
      <c r="B20">
        <v>8.42</v>
      </c>
      <c r="C20">
        <f t="shared" si="2"/>
        <v>6.7173637515842877E-2</v>
      </c>
      <c r="D20">
        <v>2.0562</v>
      </c>
      <c r="E20">
        <v>9.4962999999999997</v>
      </c>
      <c r="F20" s="17">
        <f t="shared" si="0"/>
        <v>2.4858040535491455E-4</v>
      </c>
      <c r="G20" s="17">
        <f t="shared" si="1"/>
        <v>1.0002485804053549</v>
      </c>
      <c r="H20">
        <f t="shared" si="3"/>
        <v>6.6925057110487962E-2</v>
      </c>
      <c r="I20" s="37">
        <f t="shared" si="4"/>
        <v>4.4789632692420756E-3</v>
      </c>
      <c r="J20" s="11"/>
      <c r="K20" s="11"/>
      <c r="L20" s="11"/>
      <c r="M20" s="11">
        <f t="shared" si="5"/>
        <v>0.87490256521209808</v>
      </c>
      <c r="N20" s="11"/>
      <c r="O20" s="11">
        <f t="shared" si="6"/>
        <v>0.87490256521209808</v>
      </c>
      <c r="P20" s="11">
        <f t="shared" si="7"/>
        <v>18</v>
      </c>
      <c r="Q20" s="11">
        <f t="shared" si="8"/>
        <v>0.87490256521209808</v>
      </c>
      <c r="R20" s="11">
        <f t="shared" si="9"/>
        <v>19</v>
      </c>
      <c r="S20" s="11">
        <v>17</v>
      </c>
      <c r="T20">
        <f t="shared" si="10"/>
        <v>-0.3512396694214876</v>
      </c>
      <c r="U20">
        <f>SUM($T$4:T20)/S20</f>
        <v>-4.4968400583373841E-2</v>
      </c>
      <c r="V20">
        <f t="shared" si="11"/>
        <v>3.1251518061322912E-3</v>
      </c>
      <c r="X20">
        <f t="shared" si="12"/>
        <v>-0.34297520661157022</v>
      </c>
      <c r="Y20">
        <f>SUM($X$4:X20)/S20</f>
        <v>-4.350996596985901E-2</v>
      </c>
      <c r="Z20">
        <f t="shared" si="13"/>
        <v>2.9257264870791739E-3</v>
      </c>
    </row>
    <row r="21" spans="1:26" ht="15.75" x14ac:dyDescent="0.25">
      <c r="A21" s="2">
        <v>42283</v>
      </c>
      <c r="B21">
        <v>8.98</v>
      </c>
      <c r="C21">
        <f t="shared" si="2"/>
        <v>6.6508313539192454E-2</v>
      </c>
      <c r="D21">
        <v>2.0314999999999999</v>
      </c>
      <c r="E21">
        <v>9.4918999999999993</v>
      </c>
      <c r="F21" s="17">
        <f t="shared" si="0"/>
        <v>2.4847028261354431E-4</v>
      </c>
      <c r="G21" s="17">
        <f t="shared" si="1"/>
        <v>1.0002484702826135</v>
      </c>
      <c r="H21">
        <f t="shared" si="3"/>
        <v>6.625984325657891E-2</v>
      </c>
      <c r="I21" s="37">
        <f t="shared" si="4"/>
        <v>4.3903668283864052E-3</v>
      </c>
      <c r="J21" s="11"/>
      <c r="K21" s="11"/>
      <c r="L21" s="11"/>
      <c r="M21" s="11">
        <f t="shared" si="5"/>
        <v>0.86623705779884708</v>
      </c>
      <c r="N21" s="11"/>
      <c r="O21" s="11">
        <f t="shared" si="6"/>
        <v>0.86623705779884708</v>
      </c>
      <c r="P21" s="11">
        <f t="shared" si="7"/>
        <v>19</v>
      </c>
      <c r="Q21" s="11">
        <f t="shared" si="8"/>
        <v>0.86623705779884708</v>
      </c>
      <c r="R21" s="11">
        <f t="shared" si="9"/>
        <v>20</v>
      </c>
      <c r="S21" s="11">
        <v>18</v>
      </c>
      <c r="T21">
        <f t="shared" si="10"/>
        <v>-0.34297520661157022</v>
      </c>
      <c r="U21">
        <f>SUM($T$4:T21)/S21</f>
        <v>-6.1524334251606971E-2</v>
      </c>
      <c r="V21">
        <f t="shared" si="11"/>
        <v>6.1940351538056606E-3</v>
      </c>
      <c r="X21">
        <f t="shared" si="12"/>
        <v>-0.33471074380165289</v>
      </c>
      <c r="Y21">
        <f>SUM($X$4:X21)/S21</f>
        <v>-5.968778696051423E-2</v>
      </c>
      <c r="Z21">
        <f t="shared" si="13"/>
        <v>5.8297613109442896E-3</v>
      </c>
    </row>
    <row r="22" spans="1:26" ht="15.75" x14ac:dyDescent="0.25">
      <c r="A22" s="2">
        <v>42284</v>
      </c>
      <c r="B22">
        <v>9.15</v>
      </c>
      <c r="C22">
        <f t="shared" si="2"/>
        <v>1.8930957683741638E-2</v>
      </c>
      <c r="D22">
        <v>2.0668000000000002</v>
      </c>
      <c r="E22">
        <v>9.4591999999999992</v>
      </c>
      <c r="F22" s="17">
        <f t="shared" si="0"/>
        <v>2.4765173212171199E-4</v>
      </c>
      <c r="G22" s="17">
        <f t="shared" si="1"/>
        <v>1.0002476517321217</v>
      </c>
      <c r="H22">
        <f t="shared" si="3"/>
        <v>1.8683305951619926E-2</v>
      </c>
      <c r="I22" s="37">
        <f t="shared" si="4"/>
        <v>3.4906592128183654E-4</v>
      </c>
      <c r="J22" s="11"/>
      <c r="K22" s="11"/>
      <c r="L22" s="11"/>
      <c r="M22" s="11">
        <f t="shared" si="5"/>
        <v>0.24656612403222797</v>
      </c>
      <c r="N22" s="11"/>
      <c r="O22" s="11">
        <f t="shared" si="6"/>
        <v>0.24656612403222797</v>
      </c>
      <c r="P22" s="11">
        <f t="shared" si="7"/>
        <v>43</v>
      </c>
      <c r="Q22" s="11">
        <f t="shared" si="8"/>
        <v>0.24656612403222797</v>
      </c>
      <c r="R22" s="11">
        <f t="shared" si="9"/>
        <v>43</v>
      </c>
      <c r="S22" s="11">
        <v>19</v>
      </c>
      <c r="T22">
        <f t="shared" si="10"/>
        <v>-0.14462809917355374</v>
      </c>
      <c r="U22">
        <f>SUM($T$4:T22)/S22</f>
        <v>-6.5898216615919963E-2</v>
      </c>
      <c r="V22">
        <f t="shared" si="11"/>
        <v>7.5008112827286812E-3</v>
      </c>
      <c r="X22">
        <f t="shared" si="12"/>
        <v>-0.14462809917355374</v>
      </c>
      <c r="Y22">
        <f>SUM($X$4:X22)/S22</f>
        <v>-6.415832970856894E-2</v>
      </c>
      <c r="Z22">
        <f t="shared" si="13"/>
        <v>7.1099576498977598E-3</v>
      </c>
    </row>
    <row r="23" spans="1:26" ht="15.75" x14ac:dyDescent="0.25">
      <c r="A23" s="2">
        <v>42285</v>
      </c>
      <c r="B23">
        <v>9.34</v>
      </c>
      <c r="C23">
        <f t="shared" si="2"/>
        <v>2.0765027322404317E-2</v>
      </c>
      <c r="D23">
        <v>2.1040000000000001</v>
      </c>
      <c r="E23">
        <v>9.4025999999999996</v>
      </c>
      <c r="F23" s="17">
        <f t="shared" si="0"/>
        <v>2.4623433731174593E-4</v>
      </c>
      <c r="G23" s="17">
        <f t="shared" si="1"/>
        <v>1.0002462343373117</v>
      </c>
      <c r="H23">
        <f t="shared" si="3"/>
        <v>2.0518792985092571E-2</v>
      </c>
      <c r="I23" s="37">
        <f t="shared" si="4"/>
        <v>4.210208655650841E-4</v>
      </c>
      <c r="J23" s="11"/>
      <c r="K23" s="11"/>
      <c r="L23" s="11"/>
      <c r="M23" s="11">
        <f t="shared" si="5"/>
        <v>0.27045395102782804</v>
      </c>
      <c r="N23" s="11"/>
      <c r="O23" s="11">
        <f t="shared" si="6"/>
        <v>0.27045395102782804</v>
      </c>
      <c r="P23" s="11">
        <f t="shared" si="7"/>
        <v>40</v>
      </c>
      <c r="Q23" s="11">
        <f t="shared" si="8"/>
        <v>0.27045395102782804</v>
      </c>
      <c r="R23" s="11">
        <f t="shared" si="9"/>
        <v>40</v>
      </c>
      <c r="S23" s="11">
        <v>20</v>
      </c>
      <c r="T23">
        <f t="shared" si="10"/>
        <v>-0.16942148760330578</v>
      </c>
      <c r="U23">
        <f>SUM($T$4:T23)/S23</f>
        <v>-7.1074380165289247E-2</v>
      </c>
      <c r="V23">
        <f t="shared" si="11"/>
        <v>9.1846682106910202E-3</v>
      </c>
      <c r="X23">
        <f t="shared" si="12"/>
        <v>-0.16942148760330578</v>
      </c>
      <c r="Y23">
        <f>SUM($X$4:X23)/S23</f>
        <v>-6.9421487603305784E-2</v>
      </c>
      <c r="Z23">
        <f t="shared" si="13"/>
        <v>8.7624417110107981E-3</v>
      </c>
    </row>
    <row r="24" spans="1:26" ht="15.75" x14ac:dyDescent="0.25">
      <c r="A24" s="2">
        <v>42286</v>
      </c>
      <c r="B24">
        <v>8.8800000000000008</v>
      </c>
      <c r="C24">
        <f t="shared" si="2"/>
        <v>-4.9250535331905682E-2</v>
      </c>
      <c r="D24">
        <v>2.0880999999999998</v>
      </c>
      <c r="E24">
        <v>9.3792000000000009</v>
      </c>
      <c r="F24" s="17">
        <f t="shared" si="0"/>
        <v>2.4564813355554271E-4</v>
      </c>
      <c r="G24" s="17">
        <f t="shared" si="1"/>
        <v>1.0002456481335555</v>
      </c>
      <c r="H24">
        <f t="shared" si="3"/>
        <v>-4.9496183465461224E-2</v>
      </c>
      <c r="I24" s="37">
        <f t="shared" si="4"/>
        <v>2.4498721776465972E-3</v>
      </c>
      <c r="J24" s="11"/>
      <c r="K24" s="11"/>
      <c r="L24" s="11"/>
      <c r="M24" s="11">
        <f t="shared" si="5"/>
        <v>-0.64146324798609755</v>
      </c>
      <c r="N24" s="11"/>
      <c r="O24" s="11">
        <f t="shared" si="6"/>
        <v>-0.64146324798609755</v>
      </c>
      <c r="P24" s="11">
        <f t="shared" si="7"/>
        <v>91</v>
      </c>
      <c r="Q24" s="11">
        <f t="shared" si="8"/>
        <v>-0.64146324798609755</v>
      </c>
      <c r="R24" s="11">
        <f t="shared" si="9"/>
        <v>91</v>
      </c>
      <c r="S24" s="11">
        <v>21</v>
      </c>
      <c r="T24">
        <f t="shared" si="10"/>
        <v>0.25206611570247939</v>
      </c>
      <c r="U24">
        <f>SUM($T$4:T24)/S24</f>
        <v>-5.5686737504919315E-2</v>
      </c>
      <c r="V24">
        <f t="shared" si="11"/>
        <v>5.9201152193434125E-3</v>
      </c>
      <c r="X24">
        <f t="shared" si="12"/>
        <v>0.25206611570247939</v>
      </c>
      <c r="Y24">
        <f>SUM($X$4:X24)/S24</f>
        <v>-5.4112554112554105E-2</v>
      </c>
      <c r="Z24">
        <f t="shared" si="13"/>
        <v>5.5901398876605475E-3</v>
      </c>
    </row>
    <row r="25" spans="1:26" ht="15.75" x14ac:dyDescent="0.25">
      <c r="A25" s="2">
        <v>42289</v>
      </c>
      <c r="B25">
        <v>8.24</v>
      </c>
      <c r="C25">
        <f t="shared" si="2"/>
        <v>-7.2072072072072127E-2</v>
      </c>
      <c r="D25">
        <v>2.0880999999999998</v>
      </c>
      <c r="E25">
        <v>9.3475000000000001</v>
      </c>
      <c r="F25" s="17">
        <f t="shared" si="0"/>
        <v>2.4485380332017748E-4</v>
      </c>
      <c r="G25" s="17">
        <f t="shared" si="1"/>
        <v>1.0002448538033202</v>
      </c>
      <c r="H25">
        <f t="shared" si="3"/>
        <v>-7.2316925875392304E-2</v>
      </c>
      <c r="I25" s="37">
        <f t="shared" si="4"/>
        <v>5.2297377680669849E-3</v>
      </c>
      <c r="J25" s="11"/>
      <c r="K25" s="11"/>
      <c r="L25" s="11"/>
      <c r="M25" s="11">
        <f t="shared" si="5"/>
        <v>-0.93870219133414312</v>
      </c>
      <c r="N25" s="11"/>
      <c r="O25" s="11">
        <f t="shared" si="6"/>
        <v>-0.93870219133414312</v>
      </c>
      <c r="P25" s="11">
        <f t="shared" si="7"/>
        <v>105</v>
      </c>
      <c r="Q25" s="11">
        <f t="shared" si="8"/>
        <v>-0.93870219133414312</v>
      </c>
      <c r="R25" s="11">
        <f t="shared" si="9"/>
        <v>105</v>
      </c>
      <c r="S25" s="11">
        <v>22</v>
      </c>
      <c r="T25">
        <f t="shared" si="10"/>
        <v>0.36776859504132231</v>
      </c>
      <c r="U25">
        <f>SUM($T$4:T25)/S25</f>
        <v>-3.6438767843726509E-2</v>
      </c>
      <c r="V25">
        <f t="shared" si="11"/>
        <v>2.655567603937994E-3</v>
      </c>
      <c r="X25">
        <f t="shared" si="12"/>
        <v>0.36776859504132231</v>
      </c>
      <c r="Y25">
        <f>SUM($X$4:X25)/S25</f>
        <v>-3.4936138241923362E-2</v>
      </c>
      <c r="Z25">
        <f t="shared" si="13"/>
        <v>2.44106751051756E-3</v>
      </c>
    </row>
    <row r="26" spans="1:26" ht="15.75" x14ac:dyDescent="0.25">
      <c r="A26" s="2">
        <v>42290</v>
      </c>
      <c r="B26">
        <v>7.99</v>
      </c>
      <c r="C26">
        <f t="shared" si="2"/>
        <v>-3.0339805825242719E-2</v>
      </c>
      <c r="D26">
        <v>2.0438999999999998</v>
      </c>
      <c r="E26">
        <v>9.3893000000000004</v>
      </c>
      <c r="F26" s="17">
        <f t="shared" si="0"/>
        <v>2.4590116846501253E-4</v>
      </c>
      <c r="G26" s="17">
        <f t="shared" si="1"/>
        <v>1.000245901168465</v>
      </c>
      <c r="H26">
        <f t="shared" si="3"/>
        <v>-3.0585706993707731E-2</v>
      </c>
      <c r="I26" s="37">
        <f t="shared" si="4"/>
        <v>9.3548547230494202E-4</v>
      </c>
      <c r="J26" s="11"/>
      <c r="K26" s="11"/>
      <c r="L26" s="11"/>
      <c r="M26" s="11">
        <f t="shared" si="5"/>
        <v>-0.39516058570270707</v>
      </c>
      <c r="N26" s="11"/>
      <c r="O26" s="11">
        <f t="shared" si="6"/>
        <v>-0.39516058570270707</v>
      </c>
      <c r="P26" s="11">
        <f t="shared" si="7"/>
        <v>75</v>
      </c>
      <c r="Q26" s="11">
        <f t="shared" si="8"/>
        <v>-0.39516058570270707</v>
      </c>
      <c r="R26" s="11">
        <f t="shared" si="9"/>
        <v>75</v>
      </c>
      <c r="S26" s="11">
        <v>23</v>
      </c>
      <c r="T26">
        <f t="shared" si="10"/>
        <v>0.1198347107438017</v>
      </c>
      <c r="U26">
        <f>SUM($T$4:T26)/S26</f>
        <v>-2.9644268774703546E-2</v>
      </c>
      <c r="V26">
        <f t="shared" si="11"/>
        <v>1.8374546761179874E-3</v>
      </c>
      <c r="X26">
        <f t="shared" si="12"/>
        <v>0.1198347107438017</v>
      </c>
      <c r="Y26">
        <f>SUM($X$4:X26)/S26</f>
        <v>-2.8206970894717923E-2</v>
      </c>
      <c r="Z26">
        <f t="shared" si="13"/>
        <v>1.6635967056614247E-3</v>
      </c>
    </row>
    <row r="27" spans="1:26" ht="15.75" x14ac:dyDescent="0.25">
      <c r="A27" s="2">
        <v>42291</v>
      </c>
      <c r="B27">
        <v>8.2200000000000006</v>
      </c>
      <c r="C27">
        <f t="shared" si="2"/>
        <v>2.8785982478097674E-2</v>
      </c>
      <c r="D27">
        <v>1.9718</v>
      </c>
      <c r="E27">
        <v>9.4246999999999996</v>
      </c>
      <c r="F27" s="17">
        <f t="shared" si="0"/>
        <v>2.4678785939191705E-4</v>
      </c>
      <c r="G27" s="17">
        <f t="shared" si="1"/>
        <v>1.0002467878593919</v>
      </c>
      <c r="H27">
        <f t="shared" si="3"/>
        <v>2.8539194618705757E-2</v>
      </c>
      <c r="I27" s="37">
        <f t="shared" si="4"/>
        <v>8.1448562948436361E-4</v>
      </c>
      <c r="J27" s="11"/>
      <c r="K27" s="11"/>
      <c r="L27" s="11"/>
      <c r="M27" s="11">
        <f t="shared" si="5"/>
        <v>0.37492282454256415</v>
      </c>
      <c r="N27" s="11"/>
      <c r="O27" s="11">
        <f t="shared" si="6"/>
        <v>0.37492282454256415</v>
      </c>
      <c r="P27" s="11">
        <f t="shared" si="7"/>
        <v>33</v>
      </c>
      <c r="Q27" s="11">
        <f t="shared" si="8"/>
        <v>0.37492282454256415</v>
      </c>
      <c r="R27" s="11">
        <f t="shared" si="9"/>
        <v>33</v>
      </c>
      <c r="S27" s="11">
        <v>24</v>
      </c>
      <c r="T27">
        <f t="shared" si="10"/>
        <v>-0.22727272727272729</v>
      </c>
      <c r="U27">
        <f>SUM($T$4:T27)/S27</f>
        <v>-3.7878787878787866E-2</v>
      </c>
      <c r="V27">
        <f t="shared" si="11"/>
        <v>3.1304783370899049E-3</v>
      </c>
      <c r="X27">
        <f t="shared" si="12"/>
        <v>-0.22727272727272729</v>
      </c>
      <c r="Y27">
        <f>SUM($X$4:X27)/S27</f>
        <v>-3.6501377410468314E-2</v>
      </c>
      <c r="Z27">
        <f t="shared" si="13"/>
        <v>2.9069466607886101E-3</v>
      </c>
    </row>
    <row r="28" spans="1:26" ht="15.75" x14ac:dyDescent="0.25">
      <c r="A28" s="2">
        <v>42292</v>
      </c>
      <c r="B28">
        <v>8.35</v>
      </c>
      <c r="C28">
        <f t="shared" si="2"/>
        <v>1.5815085158150728E-2</v>
      </c>
      <c r="D28">
        <v>2.0175000000000001</v>
      </c>
      <c r="E28">
        <v>9.3559000000000001</v>
      </c>
      <c r="F28" s="17">
        <f t="shared" si="0"/>
        <v>2.4506431066528833E-4</v>
      </c>
      <c r="G28" s="17">
        <f t="shared" si="1"/>
        <v>1.0002450643106653</v>
      </c>
      <c r="H28">
        <f t="shared" si="3"/>
        <v>1.557002084748544E-2</v>
      </c>
      <c r="I28" s="37">
        <f t="shared" si="4"/>
        <v>2.4242554919113121E-4</v>
      </c>
      <c r="J28" s="11"/>
      <c r="K28" s="11"/>
      <c r="L28" s="11"/>
      <c r="M28" s="11">
        <f t="shared" si="5"/>
        <v>0.20598346443052873</v>
      </c>
      <c r="N28" s="11"/>
      <c r="O28" s="11">
        <f t="shared" si="6"/>
        <v>0.20598346443052873</v>
      </c>
      <c r="P28" s="11">
        <f t="shared" si="7"/>
        <v>45</v>
      </c>
      <c r="Q28" s="11">
        <f t="shared" si="8"/>
        <v>0.20598346443052873</v>
      </c>
      <c r="R28" s="11">
        <f t="shared" si="9"/>
        <v>45</v>
      </c>
      <c r="S28" s="11">
        <v>25</v>
      </c>
      <c r="T28">
        <f t="shared" si="10"/>
        <v>-0.12809917355371903</v>
      </c>
      <c r="U28">
        <f>SUM($T$4:T28)/S28</f>
        <v>-4.1487603305785117E-2</v>
      </c>
      <c r="V28">
        <f t="shared" si="11"/>
        <v>3.911866427404982E-3</v>
      </c>
      <c r="X28">
        <f t="shared" si="12"/>
        <v>-0.12809917355371903</v>
      </c>
      <c r="Y28">
        <f>SUM($X$4:X28)/S28</f>
        <v>-4.016528925619834E-2</v>
      </c>
      <c r="Z28">
        <f t="shared" si="13"/>
        <v>3.6664783205320045E-3</v>
      </c>
    </row>
    <row r="29" spans="1:26" ht="15.75" x14ac:dyDescent="0.25">
      <c r="A29" s="2">
        <v>42293</v>
      </c>
      <c r="B29">
        <v>8.4</v>
      </c>
      <c r="C29">
        <f t="shared" si="2"/>
        <v>5.9880239520958937E-3</v>
      </c>
      <c r="D29">
        <v>2.0333999999999999</v>
      </c>
      <c r="E29">
        <v>9.3609000000000009</v>
      </c>
      <c r="F29" s="17">
        <f t="shared" si="0"/>
        <v>2.4518960500063969E-4</v>
      </c>
      <c r="G29" s="17">
        <f t="shared" si="1"/>
        <v>1.0002451896050006</v>
      </c>
      <c r="H29">
        <f t="shared" si="3"/>
        <v>5.7428343470952541E-3</v>
      </c>
      <c r="I29" s="37">
        <f t="shared" si="4"/>
        <v>3.2980146338176975E-5</v>
      </c>
      <c r="J29" s="11"/>
      <c r="K29" s="11"/>
      <c r="L29" s="11"/>
      <c r="M29" s="11">
        <f t="shared" si="5"/>
        <v>7.7990975477613245E-2</v>
      </c>
      <c r="N29" s="11"/>
      <c r="O29" s="11">
        <f t="shared" si="6"/>
        <v>7.7990975477613245E-2</v>
      </c>
      <c r="P29" s="11">
        <f t="shared" si="7"/>
        <v>55</v>
      </c>
      <c r="Q29" s="11">
        <f t="shared" si="8"/>
        <v>7.7990975477613245E-2</v>
      </c>
      <c r="R29" s="11">
        <f t="shared" si="9"/>
        <v>55</v>
      </c>
      <c r="S29" s="11">
        <v>26</v>
      </c>
      <c r="T29">
        <f t="shared" si="10"/>
        <v>-4.545454545454547E-2</v>
      </c>
      <c r="U29">
        <f>SUM($T$4:T29)/S29</f>
        <v>-4.1640178003814358E-2</v>
      </c>
      <c r="V29">
        <f t="shared" si="11"/>
        <v>4.0983195480839068E-3</v>
      </c>
      <c r="X29">
        <f t="shared" si="12"/>
        <v>-4.545454545454547E-2</v>
      </c>
      <c r="Y29">
        <f>SUM($X$4:X29)/S29</f>
        <v>-4.0368722186904002E-2</v>
      </c>
      <c r="Z29">
        <f t="shared" si="13"/>
        <v>3.8518615460081205E-3</v>
      </c>
    </row>
    <row r="30" spans="1:26" ht="15.75" x14ac:dyDescent="0.25">
      <c r="A30" s="2">
        <v>42296</v>
      </c>
      <c r="B30">
        <v>8.09</v>
      </c>
      <c r="C30">
        <f t="shared" si="2"/>
        <v>-3.6904761904761961E-2</v>
      </c>
      <c r="D30">
        <v>2.0228000000000002</v>
      </c>
      <c r="E30">
        <v>9.3887</v>
      </c>
      <c r="F30" s="17">
        <f t="shared" si="0"/>
        <v>2.4588613733911302E-4</v>
      </c>
      <c r="G30" s="17">
        <f t="shared" si="1"/>
        <v>1.0002458861373391</v>
      </c>
      <c r="H30">
        <f t="shared" si="3"/>
        <v>-3.7150648042101074E-2</v>
      </c>
      <c r="I30" s="37">
        <f t="shared" si="4"/>
        <v>1.3801706499480685E-3</v>
      </c>
      <c r="J30" s="11"/>
      <c r="K30" s="11"/>
      <c r="L30" s="11"/>
      <c r="M30" s="11">
        <f t="shared" si="5"/>
        <v>-0.48066580958047456</v>
      </c>
      <c r="N30" s="11"/>
      <c r="O30" s="11">
        <f t="shared" si="6"/>
        <v>-0.48066580958047456</v>
      </c>
      <c r="P30" s="11">
        <f t="shared" si="7"/>
        <v>80</v>
      </c>
      <c r="Q30" s="11">
        <f t="shared" si="8"/>
        <v>-0.48066580958047456</v>
      </c>
      <c r="R30" s="11">
        <f t="shared" si="9"/>
        <v>80</v>
      </c>
      <c r="S30" s="11">
        <v>27</v>
      </c>
      <c r="T30">
        <f t="shared" si="10"/>
        <v>0.16115702479338845</v>
      </c>
      <c r="U30">
        <f>SUM($T$4:T30)/S30</f>
        <v>-3.4129170492806844E-2</v>
      </c>
      <c r="V30">
        <f t="shared" si="11"/>
        <v>2.8590552291119175E-3</v>
      </c>
      <c r="X30">
        <f t="shared" si="12"/>
        <v>0.16115702479338845</v>
      </c>
      <c r="Y30">
        <f>SUM($X$4:X30)/S30</f>
        <v>-3.290480563207835E-2</v>
      </c>
      <c r="Z30">
        <f t="shared" si="13"/>
        <v>2.6576007554082806E-3</v>
      </c>
    </row>
    <row r="31" spans="1:26" ht="15.75" x14ac:dyDescent="0.25">
      <c r="A31" s="2">
        <v>42297</v>
      </c>
      <c r="B31">
        <v>8.19</v>
      </c>
      <c r="C31">
        <f t="shared" si="2"/>
        <v>1.2360939431396743E-2</v>
      </c>
      <c r="D31">
        <v>2.0670000000000002</v>
      </c>
      <c r="E31">
        <v>9.3926999999999996</v>
      </c>
      <c r="F31" s="17">
        <f t="shared" si="0"/>
        <v>2.4598634329175972E-4</v>
      </c>
      <c r="G31" s="17">
        <f t="shared" si="1"/>
        <v>1.0002459863432918</v>
      </c>
      <c r="H31">
        <f t="shared" si="3"/>
        <v>1.2114953088104983E-2</v>
      </c>
      <c r="I31" s="37">
        <f t="shared" si="4"/>
        <v>1.4677208832698446E-4</v>
      </c>
      <c r="J31" s="11"/>
      <c r="K31" s="11"/>
      <c r="L31" s="11"/>
      <c r="M31" s="11">
        <f t="shared" si="5"/>
        <v>0.16099496792041013</v>
      </c>
      <c r="N31" s="11"/>
      <c r="O31" s="11">
        <f t="shared" si="6"/>
        <v>0.16099496792041013</v>
      </c>
      <c r="P31" s="11">
        <f t="shared" si="7"/>
        <v>46</v>
      </c>
      <c r="Q31" s="11">
        <f t="shared" si="8"/>
        <v>0.16099496792041013</v>
      </c>
      <c r="R31" s="11">
        <f t="shared" si="9"/>
        <v>46</v>
      </c>
      <c r="S31" s="11">
        <v>28</v>
      </c>
      <c r="T31">
        <f t="shared" si="10"/>
        <v>-0.11983471074380164</v>
      </c>
      <c r="U31">
        <f>SUM($T$4:T31)/S31</f>
        <v>-3.7190082644628086E-2</v>
      </c>
      <c r="V31">
        <f t="shared" si="11"/>
        <v>3.5206239017454071E-3</v>
      </c>
      <c r="X31">
        <f t="shared" si="12"/>
        <v>-0.11983471074380164</v>
      </c>
      <c r="Y31">
        <f>SUM($X$4:X31)/S31</f>
        <v>-3.6009445100354184E-2</v>
      </c>
      <c r="Z31">
        <f t="shared" si="13"/>
        <v>3.300640347290165E-3</v>
      </c>
    </row>
    <row r="32" spans="1:26" ht="15.75" x14ac:dyDescent="0.25">
      <c r="A32" s="2">
        <v>42298</v>
      </c>
      <c r="B32">
        <v>7.87</v>
      </c>
      <c r="C32">
        <f t="shared" si="2"/>
        <v>-3.9072039072039003E-2</v>
      </c>
      <c r="D32">
        <v>2.0228000000000002</v>
      </c>
      <c r="E32">
        <v>9.407</v>
      </c>
      <c r="F32" s="17">
        <f t="shared" si="0"/>
        <v>2.4634454969274522E-4</v>
      </c>
      <c r="G32" s="17">
        <f t="shared" si="1"/>
        <v>1.0002463445496927</v>
      </c>
      <c r="H32">
        <f t="shared" si="3"/>
        <v>-3.9318383621731748E-2</v>
      </c>
      <c r="I32" s="37">
        <f t="shared" si="4"/>
        <v>1.5459352906256633E-3</v>
      </c>
      <c r="J32" s="11"/>
      <c r="K32" s="11"/>
      <c r="L32" s="11"/>
      <c r="M32" s="11">
        <f t="shared" si="5"/>
        <v>-0.50889349566832542</v>
      </c>
      <c r="N32" s="11"/>
      <c r="O32" s="11">
        <f t="shared" si="6"/>
        <v>-0.50889349566832542</v>
      </c>
      <c r="P32" s="11">
        <f t="shared" si="7"/>
        <v>82</v>
      </c>
      <c r="Q32" s="11">
        <f t="shared" si="8"/>
        <v>-0.50889349566832542</v>
      </c>
      <c r="R32" s="11">
        <f t="shared" si="9"/>
        <v>82</v>
      </c>
      <c r="S32" s="11">
        <v>29</v>
      </c>
      <c r="T32">
        <f t="shared" si="10"/>
        <v>0.1776859504132231</v>
      </c>
      <c r="U32">
        <f>SUM($T$4:T32)/S32</f>
        <v>-2.9780564263322873E-2</v>
      </c>
      <c r="V32">
        <f t="shared" si="11"/>
        <v>2.3381434752195633E-3</v>
      </c>
      <c r="X32">
        <f t="shared" si="12"/>
        <v>0.1776859504132231</v>
      </c>
      <c r="Y32">
        <f>SUM($X$4:X32)/S32</f>
        <v>-2.8640638358506689E-2</v>
      </c>
      <c r="Z32">
        <f t="shared" si="13"/>
        <v>2.1625726183545618E-3</v>
      </c>
    </row>
    <row r="33" spans="1:26" ht="15.75" x14ac:dyDescent="0.25">
      <c r="A33" s="2">
        <v>42299</v>
      </c>
      <c r="B33">
        <v>7.8</v>
      </c>
      <c r="C33">
        <f t="shared" si="2"/>
        <v>-8.8945362134689055E-3</v>
      </c>
      <c r="D33">
        <v>2.0263</v>
      </c>
      <c r="E33">
        <v>9.3343000000000007</v>
      </c>
      <c r="F33" s="17">
        <f t="shared" si="0"/>
        <v>2.4452297347865581E-4</v>
      </c>
      <c r="G33" s="17">
        <f t="shared" si="1"/>
        <v>1.0002445229734787</v>
      </c>
      <c r="H33">
        <f t="shared" si="3"/>
        <v>-9.1390591869475613E-3</v>
      </c>
      <c r="I33" s="37">
        <f t="shared" si="4"/>
        <v>8.3522402822530626E-5</v>
      </c>
      <c r="J33" s="11"/>
      <c r="K33" s="11"/>
      <c r="L33" s="11"/>
      <c r="M33" s="11">
        <f t="shared" si="5"/>
        <v>-0.11584682380346754</v>
      </c>
      <c r="N33" s="11"/>
      <c r="O33" s="11">
        <f t="shared" si="6"/>
        <v>-0.11584682380346754</v>
      </c>
      <c r="P33" s="11">
        <f t="shared" si="7"/>
        <v>63</v>
      </c>
      <c r="Q33" s="11">
        <f t="shared" si="8"/>
        <v>-0.11584682380346754</v>
      </c>
      <c r="R33" s="11">
        <f t="shared" si="9"/>
        <v>63</v>
      </c>
      <c r="S33" s="11">
        <v>30</v>
      </c>
      <c r="T33">
        <f t="shared" si="10"/>
        <v>2.0661157024793431E-2</v>
      </c>
      <c r="U33">
        <f>SUM($T$4:T33)/S33</f>
        <v>-2.8099173553718996E-2</v>
      </c>
      <c r="V33">
        <f t="shared" si="11"/>
        <v>2.1533551483691482E-3</v>
      </c>
      <c r="X33">
        <f t="shared" si="12"/>
        <v>2.0661157024793431E-2</v>
      </c>
      <c r="Y33">
        <f>SUM($X$4:X33)/S33</f>
        <v>-2.6997245179063354E-2</v>
      </c>
      <c r="Z33">
        <f t="shared" si="13"/>
        <v>1.9877761288867079E-3</v>
      </c>
    </row>
    <row r="34" spans="1:26" ht="15.75" x14ac:dyDescent="0.25">
      <c r="A34" s="2">
        <v>42300</v>
      </c>
      <c r="B34">
        <v>7.83</v>
      </c>
      <c r="C34">
        <f t="shared" si="2"/>
        <v>3.846153846153878E-3</v>
      </c>
      <c r="D34">
        <v>2.0865999999999998</v>
      </c>
      <c r="E34">
        <v>9.3175000000000008</v>
      </c>
      <c r="F34" s="17">
        <f t="shared" si="0"/>
        <v>2.4410185970413778E-4</v>
      </c>
      <c r="G34" s="17">
        <f t="shared" si="1"/>
        <v>1.0002441018597041</v>
      </c>
      <c r="H34">
        <f t="shared" si="3"/>
        <v>3.6020519864497402E-3</v>
      </c>
      <c r="I34" s="37">
        <f t="shared" si="4"/>
        <v>1.2974778513086519E-5</v>
      </c>
      <c r="J34" s="11"/>
      <c r="K34" s="11"/>
      <c r="L34" s="11"/>
      <c r="M34" s="11">
        <f t="shared" si="5"/>
        <v>5.0094203479851281E-2</v>
      </c>
      <c r="N34" s="11"/>
      <c r="O34" s="11">
        <f t="shared" si="6"/>
        <v>5.0094203479851281E-2</v>
      </c>
      <c r="P34" s="11">
        <f t="shared" si="7"/>
        <v>56</v>
      </c>
      <c r="Q34" s="11">
        <f t="shared" si="8"/>
        <v>5.0094203479851281E-2</v>
      </c>
      <c r="R34" s="11">
        <f t="shared" si="9"/>
        <v>56</v>
      </c>
      <c r="S34" s="11">
        <v>31</v>
      </c>
      <c r="T34">
        <f t="shared" si="10"/>
        <v>-3.7190082644628086E-2</v>
      </c>
      <c r="U34">
        <f>SUM($T$4:T34)/S34</f>
        <v>-2.8392428685683806E-2</v>
      </c>
      <c r="V34">
        <f t="shared" si="11"/>
        <v>2.2718209278928055E-3</v>
      </c>
      <c r="X34">
        <f t="shared" si="12"/>
        <v>-3.7190082644628086E-2</v>
      </c>
      <c r="Y34">
        <f>SUM($X$4:X34)/S34</f>
        <v>-2.7326046387629956E-2</v>
      </c>
      <c r="Z34">
        <f t="shared" si="13"/>
        <v>2.1043724678678211E-3</v>
      </c>
    </row>
    <row r="35" spans="1:26" ht="15.75" x14ac:dyDescent="0.25">
      <c r="A35" s="2">
        <v>42303</v>
      </c>
      <c r="B35">
        <v>7.13</v>
      </c>
      <c r="C35">
        <f t="shared" si="2"/>
        <v>-8.9399744572158393E-2</v>
      </c>
      <c r="D35">
        <v>2.0564</v>
      </c>
      <c r="E35">
        <v>9.3518000000000008</v>
      </c>
      <c r="F35" s="17">
        <f t="shared" si="0"/>
        <v>2.4496156504705269E-4</v>
      </c>
      <c r="G35" s="17">
        <f t="shared" si="1"/>
        <v>1.0002449615650471</v>
      </c>
      <c r="H35">
        <f t="shared" si="3"/>
        <v>-8.9644706137205446E-2</v>
      </c>
      <c r="I35" s="37">
        <f t="shared" si="4"/>
        <v>8.0361733384259199E-3</v>
      </c>
      <c r="J35" s="11"/>
      <c r="K35" s="11"/>
      <c r="L35" s="11"/>
      <c r="M35" s="11">
        <f t="shared" si="5"/>
        <v>-1.1643863388675428</v>
      </c>
      <c r="N35" s="11"/>
      <c r="O35" s="11">
        <f t="shared" si="6"/>
        <v>-1.1643863388675428</v>
      </c>
      <c r="P35" s="11">
        <f t="shared" si="7"/>
        <v>111</v>
      </c>
      <c r="Q35" s="11">
        <f t="shared" si="8"/>
        <v>-1.1643863388675428</v>
      </c>
      <c r="R35" s="11">
        <f t="shared" si="9"/>
        <v>111</v>
      </c>
      <c r="S35" s="11">
        <v>32</v>
      </c>
      <c r="T35">
        <f t="shared" si="10"/>
        <v>0.4173553719008265</v>
      </c>
      <c r="U35">
        <f>SUM($T$4:T35)/S35</f>
        <v>-1.4462809917355358E-2</v>
      </c>
      <c r="V35">
        <f t="shared" si="11"/>
        <v>6.0850289659797091E-4</v>
      </c>
      <c r="X35">
        <f t="shared" si="12"/>
        <v>0.4173553719008265</v>
      </c>
      <c r="Y35">
        <f>SUM($X$4:X35)/S35</f>
        <v>-1.3429752066115692E-2</v>
      </c>
      <c r="Z35">
        <f t="shared" si="13"/>
        <v>5.246785179849853E-4</v>
      </c>
    </row>
    <row r="36" spans="1:26" ht="15.75" x14ac:dyDescent="0.25">
      <c r="A36" s="2">
        <v>42304</v>
      </c>
      <c r="B36">
        <v>6.72</v>
      </c>
      <c r="C36">
        <f t="shared" si="2"/>
        <v>-5.7503506311360468E-2</v>
      </c>
      <c r="D36">
        <v>2.0369999999999999</v>
      </c>
      <c r="E36">
        <v>9.2766000000000002</v>
      </c>
      <c r="F36" s="17">
        <f t="shared" si="0"/>
        <v>2.4307637831033624E-4</v>
      </c>
      <c r="G36" s="17">
        <f t="shared" si="1"/>
        <v>1.0002430763783103</v>
      </c>
      <c r="H36">
        <f t="shared" si="3"/>
        <v>-5.7746582689670804E-2</v>
      </c>
      <c r="I36" s="37">
        <f t="shared" si="4"/>
        <v>3.3346678123349878E-3</v>
      </c>
      <c r="J36" s="11"/>
      <c r="K36" s="11"/>
      <c r="L36" s="11"/>
      <c r="M36" s="11">
        <f t="shared" si="5"/>
        <v>-0.74895400995120676</v>
      </c>
      <c r="N36" s="11"/>
      <c r="O36" s="11">
        <f t="shared" ref="O36:O67" si="14">M36</f>
        <v>-0.74895400995120676</v>
      </c>
      <c r="P36" s="11">
        <f t="shared" ref="P36:P67" si="15">RANK(O36,$O$4:$O$123)</f>
        <v>94</v>
      </c>
      <c r="Q36" s="11">
        <f t="shared" ref="Q36:Q67" si="16">M36</f>
        <v>-0.74895400995120676</v>
      </c>
      <c r="R36" s="11">
        <f t="shared" ref="R36:R67" si="17">RANK(Q36,$Q$4:$Q$123)</f>
        <v>94</v>
      </c>
      <c r="S36" s="11">
        <v>33</v>
      </c>
      <c r="T36">
        <f t="shared" ref="T36:T67" si="18">P36/(COUNT($M$4:$M$123)+1)-0.5</f>
        <v>0.27685950413223137</v>
      </c>
      <c r="U36">
        <f>SUM($T$4:T36)/S36</f>
        <v>-5.6348610067618208E-3</v>
      </c>
      <c r="V36">
        <f t="shared" ref="V36:V67" si="19">(S36/11)*U36^2</f>
        <v>9.5254975696574526E-5</v>
      </c>
      <c r="X36">
        <f t="shared" ref="X36:X67" si="20">R36/(COUNT($O$4:$O$123)+1)-0.5</f>
        <v>0.27685950413223137</v>
      </c>
      <c r="Y36">
        <f>SUM($X$4:X36)/S36</f>
        <v>-4.6331079388930545E-3</v>
      </c>
      <c r="Z36">
        <f t="shared" ref="Z36:Z67" si="21">(S36/11)*Y36^2</f>
        <v>6.4397067520301552E-5</v>
      </c>
    </row>
    <row r="37" spans="1:26" ht="15.75" x14ac:dyDescent="0.25">
      <c r="A37" s="2">
        <v>42305</v>
      </c>
      <c r="B37">
        <v>6.97</v>
      </c>
      <c r="C37">
        <f t="shared" si="2"/>
        <v>3.7202380952380952E-2</v>
      </c>
      <c r="D37">
        <v>2.1009000000000002</v>
      </c>
      <c r="E37">
        <v>9.2527000000000008</v>
      </c>
      <c r="F37" s="17">
        <f t="shared" si="0"/>
        <v>2.4247695892642973E-4</v>
      </c>
      <c r="G37" s="17">
        <f t="shared" si="1"/>
        <v>1.0002424769589264</v>
      </c>
      <c r="H37">
        <f t="shared" si="3"/>
        <v>3.6959903993454522E-2</v>
      </c>
      <c r="I37" s="37">
        <f t="shared" si="4"/>
        <v>1.3660345032053755E-3</v>
      </c>
      <c r="J37" s="11"/>
      <c r="K37" s="11"/>
      <c r="L37" s="11"/>
      <c r="M37" s="11">
        <f t="shared" si="5"/>
        <v>0.48454214675450991</v>
      </c>
      <c r="N37" s="11"/>
      <c r="O37" s="11">
        <f t="shared" si="14"/>
        <v>0.48454214675450991</v>
      </c>
      <c r="P37" s="11">
        <f t="shared" si="15"/>
        <v>30</v>
      </c>
      <c r="Q37" s="11">
        <f t="shared" si="16"/>
        <v>0.48454214675450991</v>
      </c>
      <c r="R37" s="11">
        <f t="shared" si="17"/>
        <v>31</v>
      </c>
      <c r="S37" s="11">
        <v>34</v>
      </c>
      <c r="T37">
        <f t="shared" si="18"/>
        <v>-0.25206611570247933</v>
      </c>
      <c r="U37">
        <f>SUM($T$4:T37)/S37</f>
        <v>-1.2882839086047631E-2</v>
      </c>
      <c r="V37">
        <f t="shared" si="19"/>
        <v>5.129905871979894E-4</v>
      </c>
      <c r="X37">
        <f t="shared" si="20"/>
        <v>-0.243801652892562</v>
      </c>
      <c r="Y37">
        <f>SUM($X$4:X37)/S37</f>
        <v>-1.1667476908118611E-2</v>
      </c>
      <c r="Z37">
        <f t="shared" si="21"/>
        <v>4.2076550833185038E-4</v>
      </c>
    </row>
    <row r="38" spans="1:26" ht="15.75" x14ac:dyDescent="0.25">
      <c r="A38" s="2">
        <v>42306</v>
      </c>
      <c r="B38">
        <v>6.9399999999999995</v>
      </c>
      <c r="C38">
        <f t="shared" si="2"/>
        <v>-4.3041606886657464E-3</v>
      </c>
      <c r="D38">
        <v>2.1724999999999999</v>
      </c>
      <c r="E38">
        <v>9.2386999999999997</v>
      </c>
      <c r="F38" s="17">
        <f t="shared" si="0"/>
        <v>2.4212577386206746E-4</v>
      </c>
      <c r="G38" s="17">
        <f t="shared" si="1"/>
        <v>1.0002421257738621</v>
      </c>
      <c r="H38">
        <f t="shared" si="3"/>
        <v>-4.5462864625278139E-3</v>
      </c>
      <c r="I38" s="37">
        <f t="shared" si="4"/>
        <v>2.0668720599363663E-5</v>
      </c>
      <c r="J38" s="11"/>
      <c r="K38" s="11"/>
      <c r="L38" s="11"/>
      <c r="M38" s="11">
        <f t="shared" si="5"/>
        <v>-5.6059510350479208E-2</v>
      </c>
      <c r="N38" s="11"/>
      <c r="O38" s="11">
        <f t="shared" si="14"/>
        <v>-5.6059510350479208E-2</v>
      </c>
      <c r="P38" s="11">
        <f t="shared" si="15"/>
        <v>62</v>
      </c>
      <c r="Q38" s="11">
        <f t="shared" si="16"/>
        <v>-5.6059510350479208E-2</v>
      </c>
      <c r="R38" s="11">
        <f t="shared" si="17"/>
        <v>62</v>
      </c>
      <c r="S38" s="11">
        <v>35</v>
      </c>
      <c r="T38">
        <f t="shared" si="18"/>
        <v>1.2396694214875992E-2</v>
      </c>
      <c r="U38">
        <f>SUM($T$4:T38)/S38</f>
        <v>-1.2160566706021241E-2</v>
      </c>
      <c r="V38">
        <f t="shared" si="19"/>
        <v>4.7052530830961185E-4</v>
      </c>
      <c r="X38">
        <f t="shared" si="20"/>
        <v>1.2396694214875992E-2</v>
      </c>
      <c r="Y38">
        <f>SUM($X$4:X38)/S38</f>
        <v>-1.0979929161747337E-2</v>
      </c>
      <c r="Z38">
        <f t="shared" si="21"/>
        <v>3.8359632308133045E-4</v>
      </c>
    </row>
    <row r="39" spans="1:26" ht="15.75" x14ac:dyDescent="0.25">
      <c r="A39" s="2">
        <v>42307</v>
      </c>
      <c r="B39">
        <v>7.13</v>
      </c>
      <c r="C39">
        <f t="shared" si="2"/>
        <v>2.737752161383291E-2</v>
      </c>
      <c r="D39">
        <v>2.1421000000000001</v>
      </c>
      <c r="E39">
        <v>9.2590000000000003</v>
      </c>
      <c r="F39" s="17">
        <f t="shared" si="0"/>
        <v>2.4263497756393804E-4</v>
      </c>
      <c r="G39" s="17">
        <f t="shared" si="1"/>
        <v>1.0002426349775639</v>
      </c>
      <c r="H39">
        <f t="shared" si="3"/>
        <v>2.7134886636268972E-2</v>
      </c>
      <c r="I39" s="37">
        <f t="shared" si="4"/>
        <v>7.3630207276316841E-4</v>
      </c>
      <c r="J39" s="11"/>
      <c r="K39" s="11"/>
      <c r="L39" s="11"/>
      <c r="M39" s="11">
        <f t="shared" si="5"/>
        <v>0.35657833600931382</v>
      </c>
      <c r="N39" s="11"/>
      <c r="O39" s="11">
        <f t="shared" si="14"/>
        <v>0.35657833600931382</v>
      </c>
      <c r="P39" s="11">
        <f t="shared" si="15"/>
        <v>35</v>
      </c>
      <c r="Q39" s="11">
        <f t="shared" si="16"/>
        <v>0.35657833600931382</v>
      </c>
      <c r="R39" s="11">
        <f t="shared" si="17"/>
        <v>35</v>
      </c>
      <c r="S39" s="11">
        <v>36</v>
      </c>
      <c r="T39">
        <f t="shared" si="18"/>
        <v>-0.21074380165289258</v>
      </c>
      <c r="U39">
        <f>SUM($T$4:T39)/S39</f>
        <v>-1.7676767676767666E-2</v>
      </c>
      <c r="V39">
        <f t="shared" si="19"/>
        <v>1.0226229234493683E-3</v>
      </c>
      <c r="X39">
        <f t="shared" si="20"/>
        <v>-0.21074380165289258</v>
      </c>
      <c r="Y39">
        <f>SUM($X$4:X39)/S39</f>
        <v>-1.6528925619834704E-2</v>
      </c>
      <c r="Z39">
        <f t="shared" si="21"/>
        <v>8.9412670520518285E-4</v>
      </c>
    </row>
    <row r="40" spans="1:26" ht="15.75" x14ac:dyDescent="0.25">
      <c r="A40" s="2">
        <v>42310</v>
      </c>
      <c r="B40">
        <v>7.45</v>
      </c>
      <c r="C40">
        <f t="shared" si="2"/>
        <v>4.4880785413744781E-2</v>
      </c>
      <c r="D40">
        <v>2.1709000000000001</v>
      </c>
      <c r="E40">
        <v>9.2248999999999999</v>
      </c>
      <c r="F40" s="17">
        <f t="shared" si="0"/>
        <v>2.4177956179705085E-4</v>
      </c>
      <c r="G40" s="17">
        <f t="shared" si="1"/>
        <v>1.0002417795617971</v>
      </c>
      <c r="H40">
        <f t="shared" si="3"/>
        <v>4.463900585194773E-2</v>
      </c>
      <c r="I40" s="37">
        <f t="shared" si="4"/>
        <v>1.9926408434502237E-3</v>
      </c>
      <c r="J40" s="11"/>
      <c r="K40" s="11"/>
      <c r="L40" s="11"/>
      <c r="M40" s="11">
        <f t="shared" si="5"/>
        <v>0.58454947118142997</v>
      </c>
      <c r="N40" s="11"/>
      <c r="O40" s="11">
        <f t="shared" si="14"/>
        <v>0.58454947118142997</v>
      </c>
      <c r="P40" s="11">
        <f t="shared" si="15"/>
        <v>26</v>
      </c>
      <c r="Q40" s="11">
        <f t="shared" si="16"/>
        <v>0.58454947118142997</v>
      </c>
      <c r="R40" s="11">
        <f t="shared" si="17"/>
        <v>27</v>
      </c>
      <c r="S40" s="11">
        <v>37</v>
      </c>
      <c r="T40">
        <f t="shared" si="18"/>
        <v>-0.28512396694214875</v>
      </c>
      <c r="U40">
        <f>SUM($T$4:T40)/S40</f>
        <v>-2.4905070359615807E-2</v>
      </c>
      <c r="V40">
        <f t="shared" si="19"/>
        <v>2.0863375996222101E-3</v>
      </c>
      <c r="X40">
        <f t="shared" si="20"/>
        <v>-0.27685950413223137</v>
      </c>
      <c r="Y40">
        <f>SUM($X$4:X40)/S40</f>
        <v>-2.3564887201250832E-2</v>
      </c>
      <c r="Z40">
        <f t="shared" si="21"/>
        <v>1.8678404205349076E-3</v>
      </c>
    </row>
    <row r="41" spans="1:26" ht="15.75" x14ac:dyDescent="0.25">
      <c r="A41" s="2">
        <v>42311</v>
      </c>
      <c r="B41">
        <v>7.61</v>
      </c>
      <c r="C41">
        <f t="shared" si="2"/>
        <v>2.1476510067114114E-2</v>
      </c>
      <c r="D41">
        <v>2.2105000000000001</v>
      </c>
      <c r="E41">
        <v>9.2333999999999996</v>
      </c>
      <c r="F41" s="17">
        <f t="shared" si="0"/>
        <v>2.4199281351799939E-4</v>
      </c>
      <c r="G41" s="17">
        <f t="shared" si="1"/>
        <v>1.000241992813518</v>
      </c>
      <c r="H41">
        <f t="shared" si="3"/>
        <v>2.1234517253596114E-2</v>
      </c>
      <c r="I41" s="37">
        <f t="shared" si="4"/>
        <v>4.5090472299327106E-4</v>
      </c>
      <c r="J41" s="11"/>
      <c r="K41" s="11"/>
      <c r="L41" s="11"/>
      <c r="M41" s="11">
        <f t="shared" si="5"/>
        <v>0.27972065298816079</v>
      </c>
      <c r="N41" s="11"/>
      <c r="O41" s="11">
        <f t="shared" si="14"/>
        <v>0.27972065298816079</v>
      </c>
      <c r="P41" s="11">
        <f t="shared" si="15"/>
        <v>39</v>
      </c>
      <c r="Q41" s="11">
        <f t="shared" si="16"/>
        <v>0.27972065298816079</v>
      </c>
      <c r="R41" s="11">
        <f t="shared" si="17"/>
        <v>39</v>
      </c>
      <c r="S41" s="11">
        <v>38</v>
      </c>
      <c r="T41">
        <f t="shared" si="18"/>
        <v>-0.17768595041322316</v>
      </c>
      <c r="U41">
        <f>SUM($T$4:T41)/S41</f>
        <v>-2.8925619834710734E-2</v>
      </c>
      <c r="V41">
        <f t="shared" si="19"/>
        <v>2.8903887588403654E-3</v>
      </c>
      <c r="X41">
        <f t="shared" si="20"/>
        <v>-0.17768595041322316</v>
      </c>
      <c r="Y41">
        <f>SUM($X$4:X41)/S41</f>
        <v>-2.7620704654197473E-2</v>
      </c>
      <c r="Z41">
        <f t="shared" si="21"/>
        <v>2.635484215689766E-3</v>
      </c>
    </row>
    <row r="42" spans="1:26" ht="15.75" x14ac:dyDescent="0.25">
      <c r="A42" s="2">
        <v>42312</v>
      </c>
      <c r="B42">
        <v>7.46</v>
      </c>
      <c r="C42">
        <f t="shared" si="2"/>
        <v>-1.9710906701708324E-2</v>
      </c>
      <c r="D42">
        <v>2.2250000000000001</v>
      </c>
      <c r="E42">
        <v>9.2637</v>
      </c>
      <c r="F42" s="17">
        <f t="shared" si="0"/>
        <v>2.4275285856600881E-4</v>
      </c>
      <c r="G42" s="17">
        <f t="shared" si="1"/>
        <v>1.000242752858566</v>
      </c>
      <c r="H42">
        <f t="shared" si="3"/>
        <v>-1.9953659560274332E-2</v>
      </c>
      <c r="I42" s="37">
        <f t="shared" si="4"/>
        <v>3.9814852984732728E-4</v>
      </c>
      <c r="J42" s="11"/>
      <c r="K42" s="11"/>
      <c r="L42" s="11"/>
      <c r="M42" s="11">
        <f t="shared" si="5"/>
        <v>-0.25672456448281056</v>
      </c>
      <c r="N42" s="11"/>
      <c r="O42" s="11">
        <f t="shared" si="14"/>
        <v>-0.25672456448281056</v>
      </c>
      <c r="P42" s="11">
        <f t="shared" si="15"/>
        <v>69</v>
      </c>
      <c r="Q42" s="11">
        <f t="shared" si="16"/>
        <v>-0.25672456448281056</v>
      </c>
      <c r="R42" s="11">
        <f t="shared" si="17"/>
        <v>69</v>
      </c>
      <c r="S42" s="11">
        <v>39</v>
      </c>
      <c r="T42">
        <f t="shared" si="18"/>
        <v>7.0247933884297509E-2</v>
      </c>
      <c r="U42">
        <f>SUM($T$4:T42)/S42</f>
        <v>-2.6382708200890007E-2</v>
      </c>
      <c r="V42">
        <f t="shared" si="19"/>
        <v>2.4678040353199129E-3</v>
      </c>
      <c r="X42">
        <f t="shared" si="20"/>
        <v>7.0247933884297509E-2</v>
      </c>
      <c r="Y42">
        <f>SUM($X$4:X42)/S42</f>
        <v>-2.5111252383979654E-2</v>
      </c>
      <c r="Z42">
        <f t="shared" si="21"/>
        <v>2.2356749868531847E-3</v>
      </c>
    </row>
    <row r="43" spans="1:26" ht="15.75" x14ac:dyDescent="0.25">
      <c r="A43" s="2">
        <v>42313</v>
      </c>
      <c r="B43">
        <v>7.52</v>
      </c>
      <c r="C43">
        <f t="shared" si="2"/>
        <v>8.0428954423591974E-3</v>
      </c>
      <c r="D43">
        <v>2.2323</v>
      </c>
      <c r="E43">
        <v>9.2740000000000009</v>
      </c>
      <c r="F43" s="17">
        <f t="shared" si="0"/>
        <v>2.4301117584513143E-4</v>
      </c>
      <c r="G43" s="17">
        <f t="shared" si="1"/>
        <v>1.0002430111758451</v>
      </c>
      <c r="H43">
        <f t="shared" si="3"/>
        <v>7.799884266514066E-3</v>
      </c>
      <c r="I43" s="37">
        <f t="shared" si="4"/>
        <v>6.0838194571013668E-5</v>
      </c>
      <c r="J43" s="11"/>
      <c r="K43" s="11"/>
      <c r="L43" s="11"/>
      <c r="M43" s="11">
        <f t="shared" si="5"/>
        <v>0.10475463462274377</v>
      </c>
      <c r="N43" s="11"/>
      <c r="O43" s="11">
        <f t="shared" si="14"/>
        <v>0.10475463462274377</v>
      </c>
      <c r="P43" s="11">
        <f t="shared" si="15"/>
        <v>53</v>
      </c>
      <c r="Q43" s="11">
        <f t="shared" si="16"/>
        <v>0.10475463462274377</v>
      </c>
      <c r="R43" s="11">
        <f t="shared" si="17"/>
        <v>53</v>
      </c>
      <c r="S43" s="11">
        <v>40</v>
      </c>
      <c r="T43">
        <f t="shared" si="18"/>
        <v>-6.1983471074380181E-2</v>
      </c>
      <c r="U43">
        <f>SUM($T$4:T43)/S43</f>
        <v>-2.7272727272727261E-2</v>
      </c>
      <c r="V43">
        <f t="shared" si="19"/>
        <v>2.7047332832456773E-3</v>
      </c>
      <c r="X43">
        <f t="shared" si="20"/>
        <v>-6.1983471074380181E-2</v>
      </c>
      <c r="Y43">
        <f>SUM($X$4:X43)/S43</f>
        <v>-2.6033057851239667E-2</v>
      </c>
      <c r="Z43">
        <f t="shared" si="21"/>
        <v>2.4644367312217862E-3</v>
      </c>
    </row>
    <row r="44" spans="1:26" ht="15.75" x14ac:dyDescent="0.25">
      <c r="A44" s="2">
        <v>42314</v>
      </c>
      <c r="B44">
        <v>7.34</v>
      </c>
      <c r="C44">
        <f t="shared" si="2"/>
        <v>-2.3936170212765923E-2</v>
      </c>
      <c r="D44">
        <v>2.3252000000000002</v>
      </c>
      <c r="E44">
        <v>9.3039000000000005</v>
      </c>
      <c r="F44" s="17">
        <f t="shared" si="0"/>
        <v>2.43760910803692E-4</v>
      </c>
      <c r="G44" s="17">
        <f t="shared" si="1"/>
        <v>1.0002437609108037</v>
      </c>
      <c r="H44">
        <f t="shared" si="3"/>
        <v>-2.4179931123569615E-2</v>
      </c>
      <c r="I44" s="37">
        <f t="shared" si="4"/>
        <v>5.8466906914057056E-4</v>
      </c>
      <c r="J44" s="11"/>
      <c r="K44" s="11"/>
      <c r="L44" s="11"/>
      <c r="M44" s="11">
        <f t="shared" si="5"/>
        <v>-0.31175647910332677</v>
      </c>
      <c r="N44" s="11"/>
      <c r="O44" s="11">
        <f t="shared" si="14"/>
        <v>-0.31175647910332677</v>
      </c>
      <c r="P44" s="11">
        <f t="shared" si="15"/>
        <v>70</v>
      </c>
      <c r="Q44" s="11">
        <f t="shared" si="16"/>
        <v>-0.31175647910332677</v>
      </c>
      <c r="R44" s="11">
        <f t="shared" si="17"/>
        <v>70</v>
      </c>
      <c r="S44" s="11">
        <v>41</v>
      </c>
      <c r="T44">
        <f t="shared" si="18"/>
        <v>7.8512396694214837E-2</v>
      </c>
      <c r="U44">
        <f>SUM($T$4:T44)/S44</f>
        <v>-2.4692602297923798E-2</v>
      </c>
      <c r="V44">
        <f t="shared" si="19"/>
        <v>2.2726099034527905E-3</v>
      </c>
      <c r="X44">
        <f t="shared" si="20"/>
        <v>7.8512396694214837E-2</v>
      </c>
      <c r="Y44">
        <f>SUM($X$4:X44)/S44</f>
        <v>-2.3483168715984677E-2</v>
      </c>
      <c r="Z44">
        <f t="shared" si="21"/>
        <v>2.0554388846072236E-3</v>
      </c>
    </row>
    <row r="45" spans="1:26" ht="15.75" x14ac:dyDescent="0.25">
      <c r="A45" s="2">
        <v>42317</v>
      </c>
      <c r="B45">
        <v>7.27</v>
      </c>
      <c r="C45">
        <f t="shared" si="2"/>
        <v>-9.5367847411444526E-3</v>
      </c>
      <c r="D45">
        <v>2.3435999999999999</v>
      </c>
      <c r="E45">
        <v>9.3978000000000002</v>
      </c>
      <c r="F45" s="17">
        <f t="shared" si="0"/>
        <v>2.4611410058184013E-4</v>
      </c>
      <c r="G45" s="17">
        <f t="shared" si="1"/>
        <v>1.0002461141005818</v>
      </c>
      <c r="H45">
        <f t="shared" si="3"/>
        <v>-9.7828988417262928E-3</v>
      </c>
      <c r="I45" s="37">
        <f t="shared" si="4"/>
        <v>9.5705109747449646E-5</v>
      </c>
      <c r="J45" s="11"/>
      <c r="K45" s="11"/>
      <c r="L45" s="11"/>
      <c r="M45" s="11">
        <f t="shared" si="5"/>
        <v>-0.12421178519527104</v>
      </c>
      <c r="N45" s="11"/>
      <c r="O45" s="11">
        <f t="shared" si="14"/>
        <v>-0.12421178519527104</v>
      </c>
      <c r="P45" s="11">
        <f t="shared" si="15"/>
        <v>64</v>
      </c>
      <c r="Q45" s="11">
        <f t="shared" si="16"/>
        <v>-0.12421178519527104</v>
      </c>
      <c r="R45" s="11">
        <f t="shared" si="17"/>
        <v>64</v>
      </c>
      <c r="S45" s="11">
        <v>42</v>
      </c>
      <c r="T45">
        <f t="shared" si="18"/>
        <v>2.8925619834710758E-2</v>
      </c>
      <c r="U45">
        <f>SUM($T$4:T45)/S45</f>
        <v>-2.3415977961432497E-2</v>
      </c>
      <c r="V45">
        <f t="shared" si="19"/>
        <v>2.0935397275811166E-3</v>
      </c>
      <c r="X45">
        <f t="shared" si="20"/>
        <v>2.8925619834710758E-2</v>
      </c>
      <c r="Y45">
        <f>SUM($X$4:X45)/S45</f>
        <v>-2.2235340417158595E-2</v>
      </c>
      <c r="Z45">
        <f t="shared" si="21"/>
        <v>1.8877486605100836E-3</v>
      </c>
    </row>
    <row r="46" spans="1:26" ht="15.75" x14ac:dyDescent="0.25">
      <c r="A46" s="2">
        <v>42318</v>
      </c>
      <c r="B46">
        <v>7.06</v>
      </c>
      <c r="C46">
        <f t="shared" si="2"/>
        <v>-2.8885832187070148E-2</v>
      </c>
      <c r="D46">
        <v>2.3418999999999999</v>
      </c>
      <c r="E46">
        <v>9.3999000000000006</v>
      </c>
      <c r="F46" s="17">
        <f t="shared" si="0"/>
        <v>2.4616670479860048E-4</v>
      </c>
      <c r="G46" s="17">
        <f t="shared" si="1"/>
        <v>1.0002461667047986</v>
      </c>
      <c r="H46">
        <f t="shared" si="3"/>
        <v>-2.9131998891868748E-2</v>
      </c>
      <c r="I46" s="37">
        <f t="shared" si="4"/>
        <v>8.4867335943584197E-4</v>
      </c>
      <c r="J46" s="11"/>
      <c r="K46" s="11"/>
      <c r="L46" s="11"/>
      <c r="M46" s="11">
        <f t="shared" si="5"/>
        <v>-0.37622331636861855</v>
      </c>
      <c r="N46" s="11"/>
      <c r="O46" s="11">
        <f t="shared" si="14"/>
        <v>-0.37622331636861855</v>
      </c>
      <c r="P46" s="11">
        <f t="shared" si="15"/>
        <v>73</v>
      </c>
      <c r="Q46" s="11">
        <f t="shared" si="16"/>
        <v>-0.37622331636861855</v>
      </c>
      <c r="R46" s="11">
        <f t="shared" si="17"/>
        <v>73</v>
      </c>
      <c r="S46" s="11">
        <v>43</v>
      </c>
      <c r="T46">
        <f t="shared" si="18"/>
        <v>0.10330578512396693</v>
      </c>
      <c r="U46">
        <f>SUM($T$4:T46)/S46</f>
        <v>-2.0468960215260418E-2</v>
      </c>
      <c r="V46">
        <f t="shared" si="19"/>
        <v>1.6378243898762085E-3</v>
      </c>
      <c r="X46">
        <f t="shared" si="20"/>
        <v>0.10330578512396693</v>
      </c>
      <c r="Y46">
        <f>SUM($X$4:X46)/S46</f>
        <v>-1.9315779358062654E-2</v>
      </c>
      <c r="Z46">
        <f t="shared" si="21"/>
        <v>1.4584792077274955E-3</v>
      </c>
    </row>
    <row r="47" spans="1:26" ht="15.75" x14ac:dyDescent="0.25">
      <c r="A47" s="2">
        <v>42319</v>
      </c>
      <c r="B47">
        <v>6.54</v>
      </c>
      <c r="C47">
        <f t="shared" si="2"/>
        <v>-7.3654390934844133E-2</v>
      </c>
      <c r="D47">
        <v>2.3300999999999998</v>
      </c>
      <c r="E47">
        <v>9.4212000000000007</v>
      </c>
      <c r="F47" s="17">
        <f t="shared" si="0"/>
        <v>2.467002049544309E-4</v>
      </c>
      <c r="G47" s="17">
        <f t="shared" si="1"/>
        <v>1.0002467002049544</v>
      </c>
      <c r="H47">
        <f t="shared" si="3"/>
        <v>-7.3901091139798564E-2</v>
      </c>
      <c r="I47" s="37">
        <f t="shared" si="4"/>
        <v>5.4613712716528135E-3</v>
      </c>
      <c r="J47" s="11"/>
      <c r="K47" s="11"/>
      <c r="L47" s="11"/>
      <c r="M47" s="11">
        <f t="shared" si="5"/>
        <v>-0.9593110921353869</v>
      </c>
      <c r="N47" s="11"/>
      <c r="O47" s="11">
        <f t="shared" si="14"/>
        <v>-0.9593110921353869</v>
      </c>
      <c r="P47" s="11">
        <f t="shared" si="15"/>
        <v>106</v>
      </c>
      <c r="Q47" s="11">
        <f t="shared" si="16"/>
        <v>-0.9593110921353869</v>
      </c>
      <c r="R47" s="11">
        <f t="shared" si="17"/>
        <v>106</v>
      </c>
      <c r="S47" s="11">
        <v>44</v>
      </c>
      <c r="T47">
        <f t="shared" si="18"/>
        <v>0.37603305785123964</v>
      </c>
      <c r="U47">
        <f>SUM($T$4:T47)/S47</f>
        <v>-1.1457550713749053E-2</v>
      </c>
      <c r="V47">
        <f t="shared" si="19"/>
        <v>5.2510187343252578E-4</v>
      </c>
      <c r="X47">
        <f t="shared" si="20"/>
        <v>0.37603305785123964</v>
      </c>
      <c r="Y47">
        <f>SUM($X$4:X47)/S47</f>
        <v>-1.0330578512396693E-2</v>
      </c>
      <c r="Z47">
        <f t="shared" si="21"/>
        <v>4.2688340960316906E-4</v>
      </c>
    </row>
    <row r="48" spans="1:26" ht="15.75" x14ac:dyDescent="0.25">
      <c r="A48" s="2">
        <v>42320</v>
      </c>
      <c r="B48">
        <v>6.32</v>
      </c>
      <c r="C48">
        <f t="shared" si="2"/>
        <v>-3.3639143730886813E-2</v>
      </c>
      <c r="D48">
        <v>2.3115999999999999</v>
      </c>
      <c r="E48">
        <v>9.4832999999999998</v>
      </c>
      <c r="F48" s="17">
        <f t="shared" si="0"/>
        <v>2.4825502996694837E-4</v>
      </c>
      <c r="G48" s="17">
        <f t="shared" si="1"/>
        <v>1.0002482550299669</v>
      </c>
      <c r="H48">
        <f t="shared" si="3"/>
        <v>-3.3887398760853761E-2</v>
      </c>
      <c r="I48" s="37">
        <f t="shared" si="4"/>
        <v>1.148355794777113E-3</v>
      </c>
      <c r="J48" s="11"/>
      <c r="K48" s="11"/>
      <c r="L48" s="11"/>
      <c r="M48" s="11">
        <f t="shared" si="5"/>
        <v>-0.43813278884517837</v>
      </c>
      <c r="N48" s="11"/>
      <c r="O48" s="11">
        <f t="shared" si="14"/>
        <v>-0.43813278884517837</v>
      </c>
      <c r="P48" s="11">
        <f t="shared" si="15"/>
        <v>77</v>
      </c>
      <c r="Q48" s="11">
        <f t="shared" si="16"/>
        <v>-0.43813278884517837</v>
      </c>
      <c r="R48" s="11">
        <f t="shared" si="17"/>
        <v>77</v>
      </c>
      <c r="S48" s="11">
        <v>45</v>
      </c>
      <c r="T48">
        <f t="shared" si="18"/>
        <v>0.13636363636363635</v>
      </c>
      <c r="U48">
        <f>SUM($T$4:T48)/S48</f>
        <v>-8.1726354453627113E-3</v>
      </c>
      <c r="V48">
        <f t="shared" si="19"/>
        <v>2.7323987777508666E-4</v>
      </c>
      <c r="X48">
        <f t="shared" si="20"/>
        <v>0.13636363636363635</v>
      </c>
      <c r="Y48">
        <f>SUM($X$4:X48)/S48</f>
        <v>-7.0707070707070694E-3</v>
      </c>
      <c r="Z48">
        <f t="shared" si="21"/>
        <v>2.0452458468987386E-4</v>
      </c>
    </row>
    <row r="49" spans="1:26" ht="15.75" x14ac:dyDescent="0.25">
      <c r="A49" s="2">
        <v>42321</v>
      </c>
      <c r="B49">
        <v>6.1</v>
      </c>
      <c r="C49">
        <f t="shared" si="2"/>
        <v>-3.4810126582278583E-2</v>
      </c>
      <c r="D49">
        <v>2.2658</v>
      </c>
      <c r="E49">
        <v>9.4993999999999996</v>
      </c>
      <c r="F49" s="17">
        <f t="shared" si="0"/>
        <v>2.4865798918183302E-4</v>
      </c>
      <c r="G49" s="17">
        <f t="shared" si="1"/>
        <v>1.0002486579891818</v>
      </c>
      <c r="H49">
        <f t="shared" si="3"/>
        <v>-3.5058784571460416E-2</v>
      </c>
      <c r="I49" s="37">
        <f t="shared" si="4"/>
        <v>1.2291183756280709E-3</v>
      </c>
      <c r="J49" s="11"/>
      <c r="K49" s="11"/>
      <c r="L49" s="11"/>
      <c r="M49" s="11">
        <f t="shared" si="5"/>
        <v>-0.45338424668472754</v>
      </c>
      <c r="N49" s="11"/>
      <c r="O49" s="11">
        <f t="shared" si="14"/>
        <v>-0.45338424668472754</v>
      </c>
      <c r="P49" s="11">
        <f t="shared" si="15"/>
        <v>78</v>
      </c>
      <c r="Q49" s="11">
        <f t="shared" si="16"/>
        <v>-0.45338424668472754</v>
      </c>
      <c r="R49" s="11">
        <f t="shared" si="17"/>
        <v>78</v>
      </c>
      <c r="S49" s="11">
        <v>46</v>
      </c>
      <c r="T49">
        <f t="shared" si="18"/>
        <v>0.14462809917355368</v>
      </c>
      <c r="U49">
        <f>SUM($T$4:T49)/S49</f>
        <v>-4.850880344951485E-3</v>
      </c>
      <c r="V49">
        <f t="shared" si="19"/>
        <v>9.8402531415244123E-5</v>
      </c>
      <c r="X49">
        <f t="shared" si="20"/>
        <v>0.14462809917355368</v>
      </c>
      <c r="Y49">
        <f>SUM($X$4:X49)/S49</f>
        <v>-3.7729069349622703E-3</v>
      </c>
      <c r="Z49">
        <f t="shared" si="21"/>
        <v>5.9527457275888549E-5</v>
      </c>
    </row>
    <row r="50" spans="1:26" ht="15.75" x14ac:dyDescent="0.25">
      <c r="A50" s="2">
        <v>42324</v>
      </c>
      <c r="B50">
        <v>6.34</v>
      </c>
      <c r="C50">
        <f t="shared" si="2"/>
        <v>3.9344262295082005E-2</v>
      </c>
      <c r="D50">
        <v>2.2675999999999998</v>
      </c>
      <c r="E50">
        <v>9.4093</v>
      </c>
      <c r="F50" s="17">
        <f t="shared" si="0"/>
        <v>2.4640215895077588E-4</v>
      </c>
      <c r="G50" s="17">
        <f t="shared" si="1"/>
        <v>1.0002464021589508</v>
      </c>
      <c r="H50">
        <f t="shared" si="3"/>
        <v>3.9097860136131229E-2</v>
      </c>
      <c r="I50" s="37">
        <f t="shared" si="4"/>
        <v>1.5286426672244794E-3</v>
      </c>
      <c r="J50" s="11"/>
      <c r="K50" s="11"/>
      <c r="L50" s="11"/>
      <c r="M50" s="11">
        <f t="shared" si="5"/>
        <v>0.51243906510536019</v>
      </c>
      <c r="N50" s="11"/>
      <c r="O50" s="11">
        <f t="shared" si="14"/>
        <v>0.51243906510536019</v>
      </c>
      <c r="P50" s="11">
        <f t="shared" si="15"/>
        <v>28</v>
      </c>
      <c r="Q50" s="11">
        <f t="shared" si="16"/>
        <v>0.51243906510536019</v>
      </c>
      <c r="R50" s="11">
        <f t="shared" si="17"/>
        <v>29</v>
      </c>
      <c r="S50" s="11">
        <v>47</v>
      </c>
      <c r="T50">
        <f t="shared" si="18"/>
        <v>-0.26859504132231404</v>
      </c>
      <c r="U50">
        <f>SUM($T$4:T50)/S50</f>
        <v>-1.0462458238086858E-2</v>
      </c>
      <c r="V50">
        <f t="shared" si="19"/>
        <v>4.6770568382131301E-4</v>
      </c>
      <c r="X50">
        <f t="shared" si="20"/>
        <v>-0.26033057851239672</v>
      </c>
      <c r="Y50">
        <f>SUM($X$4:X50)/S50</f>
        <v>-9.2315807983119388E-3</v>
      </c>
      <c r="Z50">
        <f t="shared" si="21"/>
        <v>3.6413072269825448E-4</v>
      </c>
    </row>
    <row r="51" spans="1:26" ht="15.75" x14ac:dyDescent="0.25">
      <c r="A51" s="2">
        <v>42325</v>
      </c>
      <c r="B51">
        <v>5.87</v>
      </c>
      <c r="C51">
        <f t="shared" si="2"/>
        <v>-7.4132492113564638E-2</v>
      </c>
      <c r="D51">
        <v>2.2658</v>
      </c>
      <c r="E51">
        <v>9.4235000000000007</v>
      </c>
      <c r="F51" s="17">
        <f t="shared" si="0"/>
        <v>2.4675780675686987E-4</v>
      </c>
      <c r="G51" s="17">
        <f t="shared" si="1"/>
        <v>1.0002467578067569</v>
      </c>
      <c r="H51">
        <f t="shared" si="3"/>
        <v>-7.4379249920321508E-2</v>
      </c>
      <c r="I51" s="37">
        <f t="shared" si="4"/>
        <v>5.5322728187096474E-3</v>
      </c>
      <c r="J51" s="11"/>
      <c r="K51" s="11"/>
      <c r="L51" s="11"/>
      <c r="M51" s="11">
        <f t="shared" si="5"/>
        <v>-0.9655381175453901</v>
      </c>
      <c r="N51" s="11"/>
      <c r="O51" s="11">
        <f t="shared" si="14"/>
        <v>-0.9655381175453901</v>
      </c>
      <c r="P51" s="11">
        <f t="shared" si="15"/>
        <v>107</v>
      </c>
      <c r="Q51" s="11">
        <f t="shared" si="16"/>
        <v>-0.9655381175453901</v>
      </c>
      <c r="R51" s="11">
        <f t="shared" si="17"/>
        <v>107</v>
      </c>
      <c r="S51" s="11">
        <v>48</v>
      </c>
      <c r="T51">
        <f t="shared" si="18"/>
        <v>0.38429752066115708</v>
      </c>
      <c r="U51">
        <f>SUM($T$4:T51)/S51</f>
        <v>-2.2382920110192764E-3</v>
      </c>
      <c r="V51">
        <f t="shared" si="19"/>
        <v>2.1861604916040944E-5</v>
      </c>
      <c r="X51">
        <f t="shared" si="20"/>
        <v>0.38429752066115708</v>
      </c>
      <c r="Y51">
        <f>SUM($X$4:X51)/S51</f>
        <v>-1.0330578512396684E-3</v>
      </c>
      <c r="Z51">
        <f t="shared" si="21"/>
        <v>4.6569099229436536E-6</v>
      </c>
    </row>
    <row r="52" spans="1:26" ht="15.75" x14ac:dyDescent="0.25">
      <c r="A52" s="2">
        <v>42326</v>
      </c>
      <c r="B52">
        <v>6</v>
      </c>
      <c r="C52">
        <f t="shared" si="2"/>
        <v>2.214650766609879E-2</v>
      </c>
      <c r="D52">
        <v>2.2728000000000002</v>
      </c>
      <c r="E52">
        <v>9.3636999999999997</v>
      </c>
      <c r="F52" s="17">
        <f t="shared" si="0"/>
        <v>2.4525976733302812E-4</v>
      </c>
      <c r="G52" s="17">
        <f t="shared" si="1"/>
        <v>1.000245259767333</v>
      </c>
      <c r="H52">
        <f t="shared" si="3"/>
        <v>2.1901247898765762E-2</v>
      </c>
      <c r="I52" s="37">
        <f t="shared" si="4"/>
        <v>4.7966465952319168E-4</v>
      </c>
      <c r="J52" s="11"/>
      <c r="K52" s="11"/>
      <c r="L52" s="11"/>
      <c r="M52" s="11">
        <f t="shared" si="5"/>
        <v>0.28844703196234378</v>
      </c>
      <c r="N52" s="11"/>
      <c r="O52" s="11">
        <f t="shared" si="14"/>
        <v>0.28844703196234378</v>
      </c>
      <c r="P52" s="11">
        <f t="shared" si="15"/>
        <v>38</v>
      </c>
      <c r="Q52" s="11">
        <f t="shared" si="16"/>
        <v>0.28844703196234378</v>
      </c>
      <c r="R52" s="11">
        <f t="shared" si="17"/>
        <v>38</v>
      </c>
      <c r="S52" s="11">
        <v>49</v>
      </c>
      <c r="T52">
        <f t="shared" si="18"/>
        <v>-0.18595041322314049</v>
      </c>
      <c r="U52">
        <f>SUM($T$4:T52)/S52</f>
        <v>-5.9875189745319541E-3</v>
      </c>
      <c r="V52">
        <f t="shared" si="19"/>
        <v>1.5969716273169353E-4</v>
      </c>
      <c r="X52">
        <f t="shared" si="20"/>
        <v>-0.18595041322314049</v>
      </c>
      <c r="Y52">
        <f>SUM($X$4:X52)/S52</f>
        <v>-4.8068814302580521E-3</v>
      </c>
      <c r="Z52">
        <f t="shared" si="21"/>
        <v>1.0292721319485681E-4</v>
      </c>
    </row>
    <row r="53" spans="1:26" ht="15.75" x14ac:dyDescent="0.25">
      <c r="A53" s="2">
        <v>42327</v>
      </c>
      <c r="B53">
        <v>5.4</v>
      </c>
      <c r="C53">
        <f t="shared" si="2"/>
        <v>-9.9999999999999936E-2</v>
      </c>
      <c r="D53">
        <v>2.2482000000000002</v>
      </c>
      <c r="E53">
        <v>9.3679000000000006</v>
      </c>
      <c r="F53" s="17">
        <f t="shared" si="0"/>
        <v>2.4536500747296408E-4</v>
      </c>
      <c r="G53" s="17">
        <f t="shared" si="1"/>
        <v>1.000245365007473</v>
      </c>
      <c r="H53">
        <f t="shared" si="3"/>
        <v>-0.1002453650074729</v>
      </c>
      <c r="I53" s="37">
        <f t="shared" si="4"/>
        <v>1.0049133205481472E-2</v>
      </c>
      <c r="J53" s="11"/>
      <c r="K53" s="11"/>
      <c r="L53" s="11"/>
      <c r="M53" s="11">
        <f t="shared" si="5"/>
        <v>-1.3024492904761218</v>
      </c>
      <c r="N53" s="11"/>
      <c r="O53" s="11">
        <f t="shared" si="14"/>
        <v>-1.3024492904761218</v>
      </c>
      <c r="P53" s="11">
        <f t="shared" si="15"/>
        <v>113</v>
      </c>
      <c r="Q53" s="11">
        <f t="shared" si="16"/>
        <v>-1.3024492904761218</v>
      </c>
      <c r="R53" s="11">
        <f t="shared" si="17"/>
        <v>113</v>
      </c>
      <c r="S53" s="11">
        <v>50</v>
      </c>
      <c r="T53">
        <f t="shared" si="18"/>
        <v>0.43388429752066116</v>
      </c>
      <c r="U53">
        <f>SUM($T$4:T53)/S53</f>
        <v>2.809917355371908E-3</v>
      </c>
      <c r="V53">
        <f t="shared" si="19"/>
        <v>3.5889252472819359E-5</v>
      </c>
      <c r="X53">
        <f t="shared" si="20"/>
        <v>0.43388429752066116</v>
      </c>
      <c r="Y53">
        <f>SUM($X$4:X53)/S53</f>
        <v>3.9669421487603315E-3</v>
      </c>
      <c r="Z53">
        <f t="shared" si="21"/>
        <v>7.1530136416414719E-5</v>
      </c>
    </row>
    <row r="54" spans="1:26" ht="15.75" x14ac:dyDescent="0.25">
      <c r="A54" s="2">
        <v>42328</v>
      </c>
      <c r="B54">
        <v>5.08</v>
      </c>
      <c r="C54">
        <f t="shared" si="2"/>
        <v>-5.925925925925931E-2</v>
      </c>
      <c r="D54">
        <v>2.2622999999999998</v>
      </c>
      <c r="E54">
        <v>9.3569999999999993</v>
      </c>
      <c r="F54" s="17">
        <f t="shared" si="0"/>
        <v>2.450918759091536E-4</v>
      </c>
      <c r="G54" s="17">
        <f t="shared" si="1"/>
        <v>1.0002450918759092</v>
      </c>
      <c r="H54">
        <f t="shared" si="3"/>
        <v>-5.9504351135168464E-2</v>
      </c>
      <c r="I54" s="37">
        <f t="shared" si="4"/>
        <v>3.5407678040174245E-3</v>
      </c>
      <c r="J54" s="11"/>
      <c r="K54" s="11"/>
      <c r="L54" s="11"/>
      <c r="M54" s="11">
        <f t="shared" si="5"/>
        <v>-0.7718218017636288</v>
      </c>
      <c r="N54" s="11"/>
      <c r="O54" s="11">
        <f t="shared" si="14"/>
        <v>-0.7718218017636288</v>
      </c>
      <c r="P54" s="11">
        <f t="shared" si="15"/>
        <v>96</v>
      </c>
      <c r="Q54" s="11">
        <f t="shared" si="16"/>
        <v>-0.7718218017636288</v>
      </c>
      <c r="R54" s="11">
        <f t="shared" si="17"/>
        <v>96</v>
      </c>
      <c r="S54" s="11">
        <v>51</v>
      </c>
      <c r="T54">
        <f t="shared" si="18"/>
        <v>0.29338842975206614</v>
      </c>
      <c r="U54">
        <f>SUM($T$4:T54)/S54</f>
        <v>8.5075352455031682E-3</v>
      </c>
      <c r="V54">
        <f t="shared" si="19"/>
        <v>3.3557145032976469E-4</v>
      </c>
      <c r="X54">
        <f t="shared" si="20"/>
        <v>0.29338842975206614</v>
      </c>
      <c r="Y54">
        <f>SUM($X$4:X54)/S54</f>
        <v>9.6418732782369166E-3</v>
      </c>
      <c r="Z54">
        <f t="shared" si="21"/>
        <v>4.3102288509023042E-4</v>
      </c>
    </row>
    <row r="55" spans="1:26" ht="15.75" x14ac:dyDescent="0.25">
      <c r="A55" s="2">
        <v>42331</v>
      </c>
      <c r="B55">
        <v>5.14</v>
      </c>
      <c r="C55">
        <f t="shared" si="2"/>
        <v>1.1811023622047168E-2</v>
      </c>
      <c r="D55">
        <v>2.2376999999999998</v>
      </c>
      <c r="E55">
        <v>9.3551000000000002</v>
      </c>
      <c r="F55" s="17">
        <f t="shared" si="0"/>
        <v>2.4504426304150506E-4</v>
      </c>
      <c r="G55" s="17">
        <f t="shared" si="1"/>
        <v>1.0002450442630415</v>
      </c>
      <c r="H55">
        <f t="shared" si="3"/>
        <v>1.1565979359005663E-2</v>
      </c>
      <c r="I55" s="37">
        <f t="shared" si="4"/>
        <v>1.3377187853294505E-4</v>
      </c>
      <c r="J55" s="11"/>
      <c r="K55" s="11"/>
      <c r="L55" s="11"/>
      <c r="M55" s="11">
        <f t="shared" si="5"/>
        <v>0.15383259336332056</v>
      </c>
      <c r="N55" s="11"/>
      <c r="O55" s="11">
        <f t="shared" si="14"/>
        <v>0.15383259336332056</v>
      </c>
      <c r="P55" s="11">
        <f t="shared" si="15"/>
        <v>49</v>
      </c>
      <c r="Q55" s="11">
        <f t="shared" si="16"/>
        <v>0.15383259336332056</v>
      </c>
      <c r="R55" s="11">
        <f t="shared" si="17"/>
        <v>49</v>
      </c>
      <c r="S55" s="11">
        <v>52</v>
      </c>
      <c r="T55">
        <f t="shared" si="18"/>
        <v>-9.5041322314049603E-2</v>
      </c>
      <c r="U55">
        <f>SUM($T$4:T55)/S55</f>
        <v>6.5162110616656145E-3</v>
      </c>
      <c r="V55">
        <f t="shared" si="19"/>
        <v>2.0072475847354658E-4</v>
      </c>
      <c r="X55">
        <f t="shared" si="20"/>
        <v>-9.5041322314049603E-2</v>
      </c>
      <c r="Y55">
        <f>SUM($X$4:X55)/S55</f>
        <v>7.6287349014621756E-3</v>
      </c>
      <c r="Z55">
        <f t="shared" si="21"/>
        <v>2.7511590929390269E-4</v>
      </c>
    </row>
    <row r="56" spans="1:26" ht="15.75" x14ac:dyDescent="0.25">
      <c r="A56" s="2">
        <v>42332</v>
      </c>
      <c r="B56">
        <v>5.49</v>
      </c>
      <c r="C56">
        <f t="shared" si="2"/>
        <v>6.8093385214007887E-2</v>
      </c>
      <c r="D56">
        <v>2.2376999999999998</v>
      </c>
      <c r="E56">
        <v>9.3489000000000004</v>
      </c>
      <c r="F56" s="17">
        <f t="shared" si="0"/>
        <v>2.4488888899742989E-4</v>
      </c>
      <c r="G56" s="17">
        <f t="shared" si="1"/>
        <v>1.0002448888889974</v>
      </c>
      <c r="H56">
        <f t="shared" si="3"/>
        <v>6.7848496325010457E-2</v>
      </c>
      <c r="I56" s="37">
        <f t="shared" si="4"/>
        <v>4.6034184535649579E-3</v>
      </c>
      <c r="J56" s="11"/>
      <c r="K56" s="11"/>
      <c r="L56" s="11"/>
      <c r="M56" s="11">
        <f t="shared" si="5"/>
        <v>0.88688181258101872</v>
      </c>
      <c r="N56" s="11"/>
      <c r="O56" s="11">
        <f t="shared" si="14"/>
        <v>0.88688181258101872</v>
      </c>
      <c r="P56" s="11">
        <f t="shared" si="15"/>
        <v>17</v>
      </c>
      <c r="Q56" s="11">
        <f t="shared" si="16"/>
        <v>0.88688181258101872</v>
      </c>
      <c r="R56" s="11">
        <f t="shared" si="17"/>
        <v>18</v>
      </c>
      <c r="S56" s="11">
        <v>53</v>
      </c>
      <c r="T56">
        <f t="shared" si="18"/>
        <v>-0.35950413223140498</v>
      </c>
      <c r="U56">
        <f>SUM($T$4:T56)/S56</f>
        <v>-3.8983315141118949E-4</v>
      </c>
      <c r="V56">
        <f t="shared" si="19"/>
        <v>7.3221854134331895E-7</v>
      </c>
      <c r="X56">
        <f t="shared" si="20"/>
        <v>-0.3512396694214876</v>
      </c>
      <c r="Y56">
        <f>SUM($X$4:X56)/S56</f>
        <v>8.5763293310463251E-4</v>
      </c>
      <c r="Z56">
        <f t="shared" si="21"/>
        <v>3.5439377401017924E-6</v>
      </c>
    </row>
    <row r="57" spans="1:26" ht="15.75" x14ac:dyDescent="0.25">
      <c r="A57" s="2">
        <v>42333</v>
      </c>
      <c r="B57">
        <v>5.41</v>
      </c>
      <c r="C57">
        <f t="shared" si="2"/>
        <v>-1.4571948998178519E-2</v>
      </c>
      <c r="D57">
        <v>2.2341000000000002</v>
      </c>
      <c r="E57">
        <v>9.3369</v>
      </c>
      <c r="F57" s="17">
        <f t="shared" si="0"/>
        <v>2.4458814008232466E-4</v>
      </c>
      <c r="G57" s="17">
        <f t="shared" si="1"/>
        <v>1.0002445881400823</v>
      </c>
      <c r="H57">
        <f t="shared" si="3"/>
        <v>-1.4816537138260843E-2</v>
      </c>
      <c r="I57" s="37">
        <f t="shared" si="4"/>
        <v>2.1952977276946281E-4</v>
      </c>
      <c r="J57" s="11"/>
      <c r="K57" s="11"/>
      <c r="L57" s="11"/>
      <c r="M57" s="11">
        <f t="shared" si="5"/>
        <v>-0.18979224633531858</v>
      </c>
      <c r="N57" s="11"/>
      <c r="O57" s="11">
        <f t="shared" si="14"/>
        <v>-0.18979224633531858</v>
      </c>
      <c r="P57" s="11">
        <f t="shared" si="15"/>
        <v>66</v>
      </c>
      <c r="Q57" s="11">
        <f t="shared" si="16"/>
        <v>-0.18979224633531858</v>
      </c>
      <c r="R57" s="11">
        <f t="shared" si="17"/>
        <v>66</v>
      </c>
      <c r="S57" s="11">
        <v>54</v>
      </c>
      <c r="T57">
        <f t="shared" si="18"/>
        <v>4.5454545454545414E-2</v>
      </c>
      <c r="U57">
        <f>SUM($T$4:T57)/S57</f>
        <v>4.591368227731921E-4</v>
      </c>
      <c r="V57">
        <f t="shared" si="19"/>
        <v>1.0348688717652844E-6</v>
      </c>
      <c r="X57">
        <f t="shared" si="20"/>
        <v>4.5454545454545414E-2</v>
      </c>
      <c r="Y57">
        <f>SUM($X$4:X57)/S57</f>
        <v>1.6835016835016841E-3</v>
      </c>
      <c r="Z57">
        <f t="shared" si="21"/>
        <v>1.3913237053732931E-5</v>
      </c>
    </row>
    <row r="58" spans="1:26" ht="15.75" x14ac:dyDescent="0.25">
      <c r="A58" s="2">
        <v>42335</v>
      </c>
      <c r="B58">
        <v>5.26</v>
      </c>
      <c r="C58">
        <f t="shared" si="2"/>
        <v>-2.7726432532347571E-2</v>
      </c>
      <c r="D58">
        <v>2.2201</v>
      </c>
      <c r="E58">
        <v>9.3325999999999993</v>
      </c>
      <c r="F58" s="17">
        <f t="shared" si="0"/>
        <v>2.4448036370983139E-4</v>
      </c>
      <c r="G58" s="17">
        <f t="shared" si="1"/>
        <v>1.0002444803637098</v>
      </c>
      <c r="H58">
        <f t="shared" si="3"/>
        <v>-2.7970912896057402E-2</v>
      </c>
      <c r="I58" s="37">
        <f t="shared" si="4"/>
        <v>7.8237196823883028E-4</v>
      </c>
      <c r="J58" s="11"/>
      <c r="K58" s="11"/>
      <c r="L58" s="11"/>
      <c r="M58" s="11">
        <f t="shared" si="5"/>
        <v>-0.36112272379190175</v>
      </c>
      <c r="N58" s="11"/>
      <c r="O58" s="11">
        <f t="shared" si="14"/>
        <v>-0.36112272379190175</v>
      </c>
      <c r="P58" s="11">
        <f t="shared" si="15"/>
        <v>71</v>
      </c>
      <c r="Q58" s="11">
        <f t="shared" si="16"/>
        <v>-0.36112272379190175</v>
      </c>
      <c r="R58" s="11">
        <f t="shared" si="17"/>
        <v>71</v>
      </c>
      <c r="S58" s="11">
        <v>55</v>
      </c>
      <c r="T58">
        <f t="shared" si="18"/>
        <v>8.6776859504132275E-2</v>
      </c>
      <c r="U58">
        <f>SUM($T$4:T58)/S58</f>
        <v>2.0285499624342661E-3</v>
      </c>
      <c r="V58">
        <f t="shared" si="19"/>
        <v>2.057507475046031E-5</v>
      </c>
      <c r="X58">
        <f t="shared" si="20"/>
        <v>8.6776859504132275E-2</v>
      </c>
      <c r="Y58">
        <f>SUM($X$4:X58)/S58</f>
        <v>3.2306536438767857E-3</v>
      </c>
      <c r="Z58">
        <f t="shared" si="21"/>
        <v>5.2185614833471762E-5</v>
      </c>
    </row>
    <row r="59" spans="1:26" ht="15.75" x14ac:dyDescent="0.25">
      <c r="A59" s="2">
        <v>42338</v>
      </c>
      <c r="B59">
        <v>5.27</v>
      </c>
      <c r="C59">
        <f t="shared" si="2"/>
        <v>1.901140684410606E-3</v>
      </c>
      <c r="D59">
        <v>2.206</v>
      </c>
      <c r="E59">
        <v>9.3489000000000004</v>
      </c>
      <c r="F59" s="17">
        <f t="shared" si="0"/>
        <v>2.4488888899742989E-4</v>
      </c>
      <c r="G59" s="17">
        <f t="shared" si="1"/>
        <v>1.0002448888889974</v>
      </c>
      <c r="H59">
        <f t="shared" si="3"/>
        <v>1.6562517954131762E-3</v>
      </c>
      <c r="I59" s="37">
        <f t="shared" si="4"/>
        <v>2.7431700098093694E-6</v>
      </c>
      <c r="J59" s="11"/>
      <c r="K59" s="11"/>
      <c r="L59" s="11"/>
      <c r="M59" s="11">
        <f t="shared" si="5"/>
        <v>2.476139335505884E-2</v>
      </c>
      <c r="N59" s="11"/>
      <c r="O59" s="11">
        <f t="shared" si="14"/>
        <v>2.476139335505884E-2</v>
      </c>
      <c r="P59" s="11">
        <f t="shared" si="15"/>
        <v>58</v>
      </c>
      <c r="Q59" s="11">
        <f t="shared" si="16"/>
        <v>2.476139335505884E-2</v>
      </c>
      <c r="R59" s="11">
        <f t="shared" si="17"/>
        <v>58</v>
      </c>
      <c r="S59" s="11">
        <v>56</v>
      </c>
      <c r="T59">
        <f t="shared" si="18"/>
        <v>-2.0661157024793375E-2</v>
      </c>
      <c r="U59">
        <f>SUM($T$4:T59)/S59</f>
        <v>1.6233766233766298E-3</v>
      </c>
      <c r="V59">
        <f t="shared" si="19"/>
        <v>1.3416335730385422E-5</v>
      </c>
      <c r="X59">
        <f t="shared" si="20"/>
        <v>-2.0661157024793375E-2</v>
      </c>
      <c r="Y59">
        <f>SUM($X$4:X59)/S59</f>
        <v>2.8040141676505329E-3</v>
      </c>
      <c r="Z59">
        <f t="shared" si="21"/>
        <v>4.002724957577773E-5</v>
      </c>
    </row>
    <row r="60" spans="1:26" ht="15.75" x14ac:dyDescent="0.25">
      <c r="A60" s="2">
        <v>42339</v>
      </c>
      <c r="B60">
        <v>5.51</v>
      </c>
      <c r="C60">
        <f t="shared" si="2"/>
        <v>4.554079696394691E-2</v>
      </c>
      <c r="D60">
        <v>2.1431</v>
      </c>
      <c r="E60">
        <v>9.2889999999999997</v>
      </c>
      <c r="F60" s="17">
        <f t="shared" si="0"/>
        <v>2.4338732263085028E-4</v>
      </c>
      <c r="G60" s="17">
        <f t="shared" si="1"/>
        <v>1.0002433873226309</v>
      </c>
      <c r="H60">
        <f t="shared" si="3"/>
        <v>4.529740964131606E-2</v>
      </c>
      <c r="I60" s="37">
        <f t="shared" si="4"/>
        <v>2.0518553202131932E-3</v>
      </c>
      <c r="J60" s="11"/>
      <c r="K60" s="11"/>
      <c r="L60" s="11"/>
      <c r="M60" s="11">
        <f t="shared" si="5"/>
        <v>0.59314578693409814</v>
      </c>
      <c r="N60" s="11"/>
      <c r="O60" s="11">
        <f t="shared" si="14"/>
        <v>0.59314578693409814</v>
      </c>
      <c r="P60" s="11">
        <f t="shared" si="15"/>
        <v>25</v>
      </c>
      <c r="Q60" s="11">
        <f t="shared" si="16"/>
        <v>0.59314578693409814</v>
      </c>
      <c r="R60" s="11">
        <f t="shared" si="17"/>
        <v>26</v>
      </c>
      <c r="S60" s="11">
        <v>57</v>
      </c>
      <c r="T60">
        <f t="shared" si="18"/>
        <v>-0.29338842975206614</v>
      </c>
      <c r="U60">
        <f>SUM($T$4:T60)/S60</f>
        <v>-3.5522691025083311E-3</v>
      </c>
      <c r="V60">
        <f t="shared" si="19"/>
        <v>6.5387372660746774E-5</v>
      </c>
      <c r="X60">
        <f t="shared" si="20"/>
        <v>-0.28512396694214875</v>
      </c>
      <c r="Y60">
        <f>SUM($X$4:X60)/S60</f>
        <v>-2.2473539219950685E-3</v>
      </c>
      <c r="Z60">
        <f t="shared" si="21"/>
        <v>2.6171289099116104E-5</v>
      </c>
    </row>
    <row r="61" spans="1:26" ht="15.75" x14ac:dyDescent="0.25">
      <c r="A61" s="2">
        <v>42340</v>
      </c>
      <c r="B61">
        <v>5.52</v>
      </c>
      <c r="C61">
        <f t="shared" si="2"/>
        <v>1.8148820326678379E-3</v>
      </c>
      <c r="D61">
        <v>2.1797</v>
      </c>
      <c r="E61">
        <v>9.3279999999999994</v>
      </c>
      <c r="F61" s="17">
        <f t="shared" si="0"/>
        <v>2.4436506337566222E-4</v>
      </c>
      <c r="G61" s="17">
        <f t="shared" si="1"/>
        <v>1.0002443650633757</v>
      </c>
      <c r="H61">
        <f t="shared" si="3"/>
        <v>1.5705169692921757E-3</v>
      </c>
      <c r="I61" s="37">
        <f t="shared" si="4"/>
        <v>2.4665235508346808E-6</v>
      </c>
      <c r="J61" s="11"/>
      <c r="K61" s="11"/>
      <c r="L61" s="11"/>
      <c r="M61" s="11">
        <f t="shared" si="5"/>
        <v>2.3637918157460885E-2</v>
      </c>
      <c r="N61" s="11"/>
      <c r="O61" s="11">
        <f t="shared" si="14"/>
        <v>2.3637918157460885E-2</v>
      </c>
      <c r="P61" s="11">
        <f t="shared" si="15"/>
        <v>59</v>
      </c>
      <c r="Q61" s="11">
        <f t="shared" si="16"/>
        <v>2.3637918157460885E-2</v>
      </c>
      <c r="R61" s="11">
        <f t="shared" si="17"/>
        <v>59</v>
      </c>
      <c r="S61" s="11">
        <v>58</v>
      </c>
      <c r="T61">
        <f t="shared" si="18"/>
        <v>-1.2396694214876047E-2</v>
      </c>
      <c r="U61">
        <f>SUM($T$4:T61)/S61</f>
        <v>-3.704759190652602E-3</v>
      </c>
      <c r="V61">
        <f t="shared" si="19"/>
        <v>7.2369450756549597E-5</v>
      </c>
      <c r="X61">
        <f t="shared" si="20"/>
        <v>-1.2396694214876047E-2</v>
      </c>
      <c r="Y61">
        <f>SUM($X$4:X61)/S61</f>
        <v>-2.4223425477343961E-3</v>
      </c>
      <c r="Z61">
        <f t="shared" si="21"/>
        <v>3.0939010752430287E-5</v>
      </c>
    </row>
    <row r="62" spans="1:26" ht="15.75" x14ac:dyDescent="0.25">
      <c r="A62" s="2">
        <v>42341</v>
      </c>
      <c r="B62">
        <v>4.87</v>
      </c>
      <c r="C62">
        <f t="shared" si="2"/>
        <v>-0.11775362318840571</v>
      </c>
      <c r="D62">
        <v>2.3136000000000001</v>
      </c>
      <c r="E62">
        <v>9.3937000000000008</v>
      </c>
      <c r="F62" s="17">
        <f t="shared" si="0"/>
        <v>2.4601139420887819E-4</v>
      </c>
      <c r="G62" s="17">
        <f t="shared" si="1"/>
        <v>1.0002460113942089</v>
      </c>
      <c r="H62">
        <f t="shared" si="3"/>
        <v>-0.11799963458261459</v>
      </c>
      <c r="I62" s="37">
        <f t="shared" si="4"/>
        <v>1.3923913761630572E-2</v>
      </c>
      <c r="J62" s="11"/>
      <c r="K62" s="11"/>
      <c r="L62" s="11"/>
      <c r="M62" s="11">
        <f t="shared" si="5"/>
        <v>-1.533681229727317</v>
      </c>
      <c r="N62" s="11"/>
      <c r="O62" s="11">
        <f t="shared" si="14"/>
        <v>-1.533681229727317</v>
      </c>
      <c r="P62" s="11">
        <f t="shared" si="15"/>
        <v>116</v>
      </c>
      <c r="Q62" s="11">
        <f t="shared" si="16"/>
        <v>-1.533681229727317</v>
      </c>
      <c r="R62" s="11">
        <f t="shared" si="17"/>
        <v>116</v>
      </c>
      <c r="S62" s="11">
        <v>59</v>
      </c>
      <c r="T62">
        <f t="shared" si="18"/>
        <v>0.45867768595041325</v>
      </c>
      <c r="U62">
        <f>SUM($T$4:T62)/S62</f>
        <v>4.1322314049586839E-3</v>
      </c>
      <c r="V62">
        <f t="shared" si="19"/>
        <v>9.1585895151225671E-5</v>
      </c>
      <c r="X62">
        <f t="shared" si="20"/>
        <v>0.45867768595041325</v>
      </c>
      <c r="Y62">
        <f>SUM($X$4:X62)/S62</f>
        <v>5.3929121725731916E-3</v>
      </c>
      <c r="Z62">
        <f t="shared" si="21"/>
        <v>1.5599332730583616E-4</v>
      </c>
    </row>
    <row r="63" spans="1:26" ht="15.75" x14ac:dyDescent="0.25">
      <c r="A63" s="2">
        <v>42342</v>
      </c>
      <c r="B63">
        <v>4.55</v>
      </c>
      <c r="C63">
        <f t="shared" si="2"/>
        <v>-6.5708418891170489E-2</v>
      </c>
      <c r="D63">
        <v>2.2692999999999999</v>
      </c>
      <c r="E63">
        <v>9.3116000000000003</v>
      </c>
      <c r="F63" s="17">
        <f t="shared" si="0"/>
        <v>2.439539532439472E-4</v>
      </c>
      <c r="G63" s="17">
        <f t="shared" si="1"/>
        <v>1.0002439539532439</v>
      </c>
      <c r="H63">
        <f t="shared" si="3"/>
        <v>-6.5952372844414436E-2</v>
      </c>
      <c r="I63" s="37">
        <f t="shared" si="4"/>
        <v>4.3497154838086551E-3</v>
      </c>
      <c r="J63" s="11"/>
      <c r="K63" s="11"/>
      <c r="L63" s="11"/>
      <c r="M63" s="11">
        <f t="shared" si="5"/>
        <v>-0.85581883563112848</v>
      </c>
      <c r="N63" s="11"/>
      <c r="O63" s="11">
        <f t="shared" si="14"/>
        <v>-0.85581883563112848</v>
      </c>
      <c r="P63" s="11">
        <f t="shared" si="15"/>
        <v>101</v>
      </c>
      <c r="Q63" s="11">
        <f t="shared" si="16"/>
        <v>-0.85581883563112848</v>
      </c>
      <c r="R63" s="11">
        <f t="shared" si="17"/>
        <v>101</v>
      </c>
      <c r="S63" s="11">
        <v>60</v>
      </c>
      <c r="T63">
        <f t="shared" si="18"/>
        <v>0.33471074380165289</v>
      </c>
      <c r="U63">
        <f>SUM($T$4:T63)/S63</f>
        <v>9.6418732782369201E-3</v>
      </c>
      <c r="V63">
        <f t="shared" si="19"/>
        <v>5.0708574716497724E-4</v>
      </c>
      <c r="X63">
        <f t="shared" si="20"/>
        <v>0.33471074380165289</v>
      </c>
      <c r="Y63">
        <f>SUM($X$4:X63)/S63</f>
        <v>1.0881542699724519E-2</v>
      </c>
      <c r="Z63">
        <f t="shared" si="21"/>
        <v>6.4586166286869804E-4</v>
      </c>
    </row>
    <row r="64" spans="1:26" ht="15.75" x14ac:dyDescent="0.25">
      <c r="A64" s="2">
        <v>42345</v>
      </c>
      <c r="B64">
        <v>4.2699999999999996</v>
      </c>
      <c r="C64">
        <f t="shared" si="2"/>
        <v>-6.1538461538461597E-2</v>
      </c>
      <c r="D64">
        <v>2.2288000000000001</v>
      </c>
      <c r="E64">
        <v>9.3333999999999993</v>
      </c>
      <c r="F64" s="17">
        <f t="shared" si="0"/>
        <v>2.4450041544810119E-4</v>
      </c>
      <c r="G64" s="17">
        <f t="shared" si="1"/>
        <v>1.0002445004154481</v>
      </c>
      <c r="H64">
        <f t="shared" si="3"/>
        <v>-6.1782961953909699E-2</v>
      </c>
      <c r="I64" s="37">
        <f t="shared" si="4"/>
        <v>3.8171343877982534E-3</v>
      </c>
      <c r="J64" s="11"/>
      <c r="K64" s="11"/>
      <c r="L64" s="11"/>
      <c r="M64" s="11">
        <f t="shared" si="5"/>
        <v>-0.80150725567761461</v>
      </c>
      <c r="N64" s="11"/>
      <c r="O64" s="11">
        <f t="shared" si="14"/>
        <v>-0.80150725567761461</v>
      </c>
      <c r="P64" s="11">
        <f t="shared" si="15"/>
        <v>100</v>
      </c>
      <c r="Q64" s="11">
        <f t="shared" si="16"/>
        <v>-0.80150725567761461</v>
      </c>
      <c r="R64" s="11">
        <f t="shared" si="17"/>
        <v>100</v>
      </c>
      <c r="S64" s="11">
        <v>61</v>
      </c>
      <c r="T64">
        <f t="shared" si="18"/>
        <v>0.32644628099173556</v>
      </c>
      <c r="U64">
        <f>SUM($T$4:T64)/S64</f>
        <v>1.4835388158786078E-2</v>
      </c>
      <c r="V64">
        <f t="shared" si="19"/>
        <v>1.2204921137393509E-3</v>
      </c>
      <c r="X64">
        <f t="shared" si="20"/>
        <v>0.32644628099173556</v>
      </c>
      <c r="Y64">
        <f>SUM($X$4:X64)/S64</f>
        <v>1.6054735130741092E-2</v>
      </c>
      <c r="Z64">
        <f t="shared" si="21"/>
        <v>1.4293659752012168E-3</v>
      </c>
    </row>
    <row r="65" spans="1:26" ht="15.75" x14ac:dyDescent="0.25">
      <c r="A65" s="2">
        <v>42346</v>
      </c>
      <c r="B65">
        <v>4.4000000000000004</v>
      </c>
      <c r="C65">
        <f t="shared" si="2"/>
        <v>3.0444964871194566E-2</v>
      </c>
      <c r="D65">
        <v>2.2181999999999999</v>
      </c>
      <c r="E65">
        <v>9.3653999999999993</v>
      </c>
      <c r="F65" s="17">
        <f t="shared" si="0"/>
        <v>2.4530236501818514E-4</v>
      </c>
      <c r="G65" s="17">
        <f t="shared" si="1"/>
        <v>1.0002453023650182</v>
      </c>
      <c r="H65">
        <f t="shared" si="3"/>
        <v>3.0199662506176381E-2</v>
      </c>
      <c r="I65" s="37">
        <f t="shared" si="4"/>
        <v>9.1201961548695548E-4</v>
      </c>
      <c r="J65" s="11"/>
      <c r="K65" s="11"/>
      <c r="L65" s="11"/>
      <c r="M65" s="11">
        <f t="shared" si="5"/>
        <v>0.39653022895057838</v>
      </c>
      <c r="N65" s="11"/>
      <c r="O65" s="11">
        <f t="shared" si="14"/>
        <v>0.39653022895057838</v>
      </c>
      <c r="P65" s="11">
        <f t="shared" si="15"/>
        <v>32</v>
      </c>
      <c r="Q65" s="11">
        <f t="shared" si="16"/>
        <v>0.39653022895057838</v>
      </c>
      <c r="R65" s="11">
        <f t="shared" si="17"/>
        <v>32</v>
      </c>
      <c r="S65" s="11">
        <v>62</v>
      </c>
      <c r="T65">
        <f t="shared" si="18"/>
        <v>-0.23553719008264462</v>
      </c>
      <c r="U65">
        <f>SUM($T$4:T65)/S65</f>
        <v>1.079712076779526E-2</v>
      </c>
      <c r="V65">
        <f t="shared" si="19"/>
        <v>6.5707496783727766E-4</v>
      </c>
      <c r="X65">
        <f t="shared" si="20"/>
        <v>-0.23553719008264462</v>
      </c>
      <c r="Y65">
        <f>SUM($X$4:X65)/S65</f>
        <v>1.199680085310584E-2</v>
      </c>
      <c r="Z65">
        <f t="shared" si="21"/>
        <v>8.1120366399663841E-4</v>
      </c>
    </row>
    <row r="66" spans="1:26" ht="15.75" x14ac:dyDescent="0.25">
      <c r="A66" s="2">
        <v>42347</v>
      </c>
      <c r="B66">
        <v>4.47</v>
      </c>
      <c r="C66">
        <f t="shared" si="2"/>
        <v>1.5909090909090772E-2</v>
      </c>
      <c r="D66">
        <v>2.2164000000000001</v>
      </c>
      <c r="E66">
        <v>9.4077000000000002</v>
      </c>
      <c r="F66" s="17">
        <f t="shared" si="0"/>
        <v>2.4636208307304841E-4</v>
      </c>
      <c r="G66" s="17">
        <f t="shared" si="1"/>
        <v>1.000246362083073</v>
      </c>
      <c r="H66">
        <f t="shared" si="3"/>
        <v>1.5662728826017724E-2</v>
      </c>
      <c r="I66" s="37">
        <f t="shared" si="4"/>
        <v>2.4532107427736654E-4</v>
      </c>
      <c r="J66" s="11"/>
      <c r="K66" s="11"/>
      <c r="L66" s="11"/>
      <c r="M66" s="11">
        <f t="shared" si="5"/>
        <v>0.20720784166665407</v>
      </c>
      <c r="N66" s="11"/>
      <c r="O66" s="11">
        <f t="shared" si="14"/>
        <v>0.20720784166665407</v>
      </c>
      <c r="P66" s="11">
        <f t="shared" si="15"/>
        <v>44</v>
      </c>
      <c r="Q66" s="11">
        <f t="shared" si="16"/>
        <v>0.20720784166665407</v>
      </c>
      <c r="R66" s="11">
        <f t="shared" si="17"/>
        <v>44</v>
      </c>
      <c r="S66" s="11">
        <v>63</v>
      </c>
      <c r="T66">
        <f t="shared" si="18"/>
        <v>-0.13636363636363635</v>
      </c>
      <c r="U66">
        <f>SUM($T$4:T66)/S66</f>
        <v>8.4612357339630111E-3</v>
      </c>
      <c r="V66">
        <f t="shared" si="19"/>
        <v>4.1002983083442113E-4</v>
      </c>
      <c r="X66">
        <f t="shared" si="20"/>
        <v>-0.13636363636363635</v>
      </c>
      <c r="Y66">
        <f>SUM($X$4:X66)/S66</f>
        <v>9.6418732782369166E-3</v>
      </c>
      <c r="Z66">
        <f t="shared" si="21"/>
        <v>5.3244003452322577E-4</v>
      </c>
    </row>
    <row r="67" spans="1:26" ht="15.75" x14ac:dyDescent="0.25">
      <c r="A67" s="2">
        <v>42348</v>
      </c>
      <c r="B67">
        <v>4.5600000000000005</v>
      </c>
      <c r="C67">
        <f t="shared" si="2"/>
        <v>2.0134228187919632E-2</v>
      </c>
      <c r="D67">
        <v>2.2305000000000001</v>
      </c>
      <c r="E67">
        <v>9.4085000000000001</v>
      </c>
      <c r="F67" s="17">
        <f t="shared" ref="F67:F130" si="22">(((E67/100)+1)^(1/365)-1)</f>
        <v>2.4638212108496482E-4</v>
      </c>
      <c r="G67" s="17">
        <f t="shared" ref="G67:G130" si="23">1+F67</f>
        <v>1.000246382121085</v>
      </c>
      <c r="H67">
        <f t="shared" si="3"/>
        <v>1.9887846066834667E-2</v>
      </c>
      <c r="I67" s="37">
        <f t="shared" si="4"/>
        <v>3.9552642117811115E-4</v>
      </c>
      <c r="J67" s="11"/>
      <c r="K67" s="11"/>
      <c r="L67" s="11"/>
      <c r="M67" s="11">
        <f t="shared" si="5"/>
        <v>0.26223811217640269</v>
      </c>
      <c r="N67" s="11"/>
      <c r="O67" s="11">
        <f t="shared" si="14"/>
        <v>0.26223811217640269</v>
      </c>
      <c r="P67" s="11">
        <f t="shared" si="15"/>
        <v>41</v>
      </c>
      <c r="Q67" s="11">
        <f t="shared" si="16"/>
        <v>0.26223811217640269</v>
      </c>
      <c r="R67" s="11">
        <f t="shared" si="17"/>
        <v>41</v>
      </c>
      <c r="S67" s="11">
        <v>64</v>
      </c>
      <c r="T67">
        <f t="shared" si="18"/>
        <v>-0.16115702479338845</v>
      </c>
      <c r="U67">
        <f>SUM($T$4:T67)/S67</f>
        <v>5.8109504132231454E-3</v>
      </c>
      <c r="V67">
        <f t="shared" si="19"/>
        <v>1.9646338737418613E-4</v>
      </c>
      <c r="X67">
        <f t="shared" si="20"/>
        <v>-0.16115702479338845</v>
      </c>
      <c r="Y67">
        <f>SUM($X$4:X67)/S67</f>
        <v>6.9731404958677697E-3</v>
      </c>
      <c r="Z67">
        <f t="shared" si="21"/>
        <v>2.8290727781882767E-4</v>
      </c>
    </row>
    <row r="68" spans="1:26" ht="15.75" x14ac:dyDescent="0.25">
      <c r="A68" s="2">
        <v>42349</v>
      </c>
      <c r="B68">
        <v>4.16</v>
      </c>
      <c r="C68">
        <f t="shared" ref="C68:C131" si="24">(B68-B67)/B67</f>
        <v>-8.77192982456141E-2</v>
      </c>
      <c r="D68">
        <v>2.1269999999999998</v>
      </c>
      <c r="E68">
        <v>9.4837000000000007</v>
      </c>
      <c r="F68" s="17">
        <f t="shared" si="22"/>
        <v>2.4826504209185529E-4</v>
      </c>
      <c r="G68" s="17">
        <f t="shared" si="23"/>
        <v>1.0002482650420919</v>
      </c>
      <c r="H68">
        <f t="shared" ref="H68:H131" si="25">C68-F68</f>
        <v>-8.7967563287705955E-2</v>
      </c>
      <c r="I68" s="37">
        <f t="shared" ref="I68:I131" si="26">H68^2</f>
        <v>7.7382921907765525E-3</v>
      </c>
      <c r="J68" s="11"/>
      <c r="K68" s="11"/>
      <c r="L68" s="11"/>
      <c r="M68" s="11">
        <f t="shared" ref="M68:M131" si="27">C68/$K$3</f>
        <v>-1.1424993776106347</v>
      </c>
      <c r="N68" s="11"/>
      <c r="O68" s="11">
        <f t="shared" ref="O68:O99" si="28">M68</f>
        <v>-1.1424993776106347</v>
      </c>
      <c r="P68" s="11">
        <f t="shared" ref="P68:P99" si="29">RANK(O68,$O$4:$O$123)</f>
        <v>110</v>
      </c>
      <c r="Q68" s="11">
        <f t="shared" ref="Q68:Q99" si="30">M68</f>
        <v>-1.1424993776106347</v>
      </c>
      <c r="R68" s="11">
        <f t="shared" ref="R68:R99" si="31">RANK(Q68,$Q$4:$Q$123)</f>
        <v>110</v>
      </c>
      <c r="S68" s="11">
        <v>65</v>
      </c>
      <c r="T68">
        <f t="shared" ref="T68:T99" si="32">P68/(COUNT($M$4:$M$123)+1)-0.5</f>
        <v>0.40909090909090906</v>
      </c>
      <c r="U68">
        <f>SUM($T$4:T68)/S68</f>
        <v>1.2015257469802929E-2</v>
      </c>
      <c r="V68">
        <f t="shared" ref="V68:V99" si="33">(S68/11)*U68^2</f>
        <v>8.5307425311523461E-4</v>
      </c>
      <c r="X68">
        <f t="shared" ref="X68:X99" si="34">R68/(COUNT($O$4:$O$123)+1)-0.5</f>
        <v>0.40909090909090906</v>
      </c>
      <c r="Y68">
        <f>SUM($X$4:X68)/S68</f>
        <v>1.3159567705022251E-2</v>
      </c>
      <c r="Z68">
        <f t="shared" ref="Z68:Z99" si="35">(S68/11)*Y68^2</f>
        <v>1.0233022219908363E-3</v>
      </c>
    </row>
    <row r="69" spans="1:26" ht="15.75" x14ac:dyDescent="0.25">
      <c r="A69" s="2">
        <v>42352</v>
      </c>
      <c r="B69">
        <v>4</v>
      </c>
      <c r="C69">
        <f t="shared" si="24"/>
        <v>-3.8461538461538491E-2</v>
      </c>
      <c r="D69">
        <v>2.2217000000000002</v>
      </c>
      <c r="E69">
        <v>9.4649999999999999</v>
      </c>
      <c r="F69" s="17">
        <f t="shared" si="22"/>
        <v>2.4779693623711019E-4</v>
      </c>
      <c r="G69" s="17">
        <f t="shared" si="23"/>
        <v>1.0002477969362371</v>
      </c>
      <c r="H69">
        <f t="shared" si="25"/>
        <v>-3.8709335397775602E-2</v>
      </c>
      <c r="I69" s="37">
        <f t="shared" si="26"/>
        <v>1.4984126469374831E-3</v>
      </c>
      <c r="J69" s="11"/>
      <c r="K69" s="11"/>
      <c r="L69" s="11"/>
      <c r="M69" s="11">
        <f t="shared" si="27"/>
        <v>-0.50094203479850907</v>
      </c>
      <c r="N69" s="11"/>
      <c r="O69" s="11">
        <f t="shared" si="28"/>
        <v>-0.50094203479850907</v>
      </c>
      <c r="P69" s="11">
        <f t="shared" si="29"/>
        <v>81</v>
      </c>
      <c r="Q69" s="11">
        <f t="shared" si="30"/>
        <v>-0.50094203479850907</v>
      </c>
      <c r="R69" s="11">
        <f t="shared" si="31"/>
        <v>81</v>
      </c>
      <c r="S69" s="11">
        <v>66</v>
      </c>
      <c r="T69">
        <f t="shared" si="32"/>
        <v>0.16942148760330578</v>
      </c>
      <c r="U69">
        <f>SUM($T$4:T69)/S69</f>
        <v>1.4400200350613578E-2</v>
      </c>
      <c r="V69">
        <f t="shared" si="33"/>
        <v>1.2441946208268685E-3</v>
      </c>
      <c r="X69">
        <f t="shared" si="34"/>
        <v>0.16942148760330578</v>
      </c>
      <c r="Y69">
        <f>SUM($X$4:X69)/S69</f>
        <v>1.5527172551965942E-2</v>
      </c>
      <c r="Z69">
        <f t="shared" si="35"/>
        <v>1.4465585247511474E-3</v>
      </c>
    </row>
    <row r="70" spans="1:26" ht="15.75" x14ac:dyDescent="0.25">
      <c r="A70" s="2">
        <v>42353</v>
      </c>
      <c r="B70">
        <v>3.76</v>
      </c>
      <c r="C70">
        <f t="shared" si="24"/>
        <v>-6.0000000000000053E-2</v>
      </c>
      <c r="D70">
        <v>2.2658</v>
      </c>
      <c r="E70">
        <v>9.4153000000000002</v>
      </c>
      <c r="F70" s="17">
        <f t="shared" si="22"/>
        <v>2.4655243828730633E-4</v>
      </c>
      <c r="G70" s="17">
        <f t="shared" si="23"/>
        <v>1.0002465524382873</v>
      </c>
      <c r="H70">
        <f t="shared" si="25"/>
        <v>-6.024655243828736E-2</v>
      </c>
      <c r="I70" s="37">
        <f t="shared" si="26"/>
        <v>3.6296470806993085E-3</v>
      </c>
      <c r="J70" s="11"/>
      <c r="K70" s="11"/>
      <c r="L70" s="11"/>
      <c r="M70" s="11">
        <f t="shared" si="27"/>
        <v>-0.78146957428567421</v>
      </c>
      <c r="N70" s="11"/>
      <c r="O70" s="11">
        <f t="shared" si="28"/>
        <v>-0.78146957428567421</v>
      </c>
      <c r="P70" s="11">
        <f t="shared" si="29"/>
        <v>97</v>
      </c>
      <c r="Q70" s="11">
        <f t="shared" si="30"/>
        <v>-0.78146957428567421</v>
      </c>
      <c r="R70" s="11">
        <f t="shared" si="31"/>
        <v>97</v>
      </c>
      <c r="S70" s="11">
        <v>67</v>
      </c>
      <c r="T70">
        <f t="shared" si="32"/>
        <v>0.30165289256198347</v>
      </c>
      <c r="U70">
        <f>SUM($T$4:T70)/S70</f>
        <v>1.8687553965708651E-2</v>
      </c>
      <c r="V70">
        <f t="shared" si="33"/>
        <v>2.1270957368932091E-3</v>
      </c>
      <c r="X70">
        <f t="shared" si="34"/>
        <v>0.30165289256198347</v>
      </c>
      <c r="Y70">
        <f>SUM($X$4:X70)/S70</f>
        <v>1.9797705686443817E-2</v>
      </c>
      <c r="Z70">
        <f t="shared" si="35"/>
        <v>2.3873266436320309E-3</v>
      </c>
    </row>
    <row r="71" spans="1:26" ht="15.75" x14ac:dyDescent="0.25">
      <c r="A71" s="2">
        <v>42354</v>
      </c>
      <c r="B71">
        <v>3.9</v>
      </c>
      <c r="C71">
        <f t="shared" si="24"/>
        <v>3.7234042553191522E-2</v>
      </c>
      <c r="D71">
        <v>2.2959999999999998</v>
      </c>
      <c r="E71">
        <v>9.3544999999999998</v>
      </c>
      <c r="F71" s="17">
        <f t="shared" si="22"/>
        <v>2.4502922722757781E-4</v>
      </c>
      <c r="G71" s="17">
        <f t="shared" si="23"/>
        <v>1.0002450292272276</v>
      </c>
      <c r="H71">
        <f t="shared" si="25"/>
        <v>3.6989013325963944E-2</v>
      </c>
      <c r="I71" s="37">
        <f t="shared" si="26"/>
        <v>1.3681871068283384E-3</v>
      </c>
      <c r="J71" s="11"/>
      <c r="K71" s="11"/>
      <c r="L71" s="11"/>
      <c r="M71" s="11">
        <f t="shared" si="27"/>
        <v>0.48495452304962056</v>
      </c>
      <c r="N71" s="11"/>
      <c r="O71" s="11">
        <f t="shared" si="28"/>
        <v>0.48495452304962056</v>
      </c>
      <c r="P71" s="11">
        <f t="shared" si="29"/>
        <v>29</v>
      </c>
      <c r="Q71" s="11">
        <f t="shared" si="30"/>
        <v>0.48495452304962056</v>
      </c>
      <c r="R71" s="11">
        <f t="shared" si="31"/>
        <v>30</v>
      </c>
      <c r="S71" s="11">
        <v>68</v>
      </c>
      <c r="T71">
        <f t="shared" si="32"/>
        <v>-0.26033057851239672</v>
      </c>
      <c r="U71">
        <f>SUM($T$4:T71)/S71</f>
        <v>1.4584346135148279E-2</v>
      </c>
      <c r="V71">
        <f t="shared" si="33"/>
        <v>1.3148922135370355E-3</v>
      </c>
      <c r="X71">
        <f t="shared" si="34"/>
        <v>-0.25206611570247933</v>
      </c>
      <c r="Y71">
        <f>SUM($X$4:X71)/S71</f>
        <v>1.5799708313077299E-2</v>
      </c>
      <c r="Z71">
        <f t="shared" si="35"/>
        <v>1.5431721117205477E-3</v>
      </c>
    </row>
    <row r="72" spans="1:26" ht="15.75" x14ac:dyDescent="0.25">
      <c r="A72" s="2">
        <v>42355</v>
      </c>
      <c r="B72">
        <v>3.7199999999999998</v>
      </c>
      <c r="C72">
        <f t="shared" si="24"/>
        <v>-4.6153846153846198E-2</v>
      </c>
      <c r="D72">
        <v>2.2233999999999998</v>
      </c>
      <c r="E72">
        <v>9.4087999999999994</v>
      </c>
      <c r="F72" s="17">
        <f t="shared" si="22"/>
        <v>2.4638963530176916E-4</v>
      </c>
      <c r="G72" s="17">
        <f t="shared" si="23"/>
        <v>1.0002463896353018</v>
      </c>
      <c r="H72">
        <f t="shared" si="25"/>
        <v>-4.6400235789147967E-2</v>
      </c>
      <c r="I72" s="37">
        <f t="shared" si="26"/>
        <v>2.1529818812885278E-3</v>
      </c>
      <c r="J72" s="11"/>
      <c r="K72" s="11"/>
      <c r="L72" s="11"/>
      <c r="M72" s="11">
        <f t="shared" si="27"/>
        <v>-0.60113044175821095</v>
      </c>
      <c r="N72" s="11"/>
      <c r="O72" s="11">
        <f t="shared" si="28"/>
        <v>-0.60113044175821095</v>
      </c>
      <c r="P72" s="11">
        <f t="shared" si="29"/>
        <v>88</v>
      </c>
      <c r="Q72" s="11">
        <f t="shared" si="30"/>
        <v>-0.60113044175821095</v>
      </c>
      <c r="R72" s="11">
        <f t="shared" si="31"/>
        <v>88</v>
      </c>
      <c r="S72" s="11">
        <v>69</v>
      </c>
      <c r="T72">
        <f t="shared" si="32"/>
        <v>0.22727272727272729</v>
      </c>
      <c r="U72">
        <f>SUM($T$4:T72)/S72</f>
        <v>1.7666786441490005E-2</v>
      </c>
      <c r="V72">
        <f t="shared" si="33"/>
        <v>1.9578144253341672E-3</v>
      </c>
      <c r="X72">
        <f t="shared" si="34"/>
        <v>0.22727272727272729</v>
      </c>
      <c r="Y72">
        <f>SUM($X$4:X72)/S72</f>
        <v>1.8864534674811358E-2</v>
      </c>
      <c r="Z72">
        <f t="shared" si="35"/>
        <v>2.2322796478458223E-3</v>
      </c>
    </row>
    <row r="73" spans="1:26" ht="15.75" x14ac:dyDescent="0.25">
      <c r="A73" s="2">
        <v>42356</v>
      </c>
      <c r="B73">
        <v>4.05</v>
      </c>
      <c r="C73">
        <f t="shared" si="24"/>
        <v>8.8709677419354857E-2</v>
      </c>
      <c r="D73">
        <v>2.2040000000000002</v>
      </c>
      <c r="E73">
        <v>9.4928000000000008</v>
      </c>
      <c r="F73" s="17">
        <f t="shared" si="22"/>
        <v>2.4849280807881513E-4</v>
      </c>
      <c r="G73" s="17">
        <f t="shared" si="23"/>
        <v>1.0002484928080788</v>
      </c>
      <c r="H73">
        <f t="shared" si="25"/>
        <v>8.8461184611276042E-2</v>
      </c>
      <c r="I73" s="37">
        <f t="shared" si="26"/>
        <v>7.8253811828302607E-3</v>
      </c>
      <c r="J73" s="11"/>
      <c r="K73" s="11"/>
      <c r="L73" s="11"/>
      <c r="M73" s="11">
        <f t="shared" si="27"/>
        <v>1.1553985641320446</v>
      </c>
      <c r="N73" s="11"/>
      <c r="O73" s="11">
        <f t="shared" si="28"/>
        <v>1.1553985641320446</v>
      </c>
      <c r="P73" s="11">
        <f t="shared" si="29"/>
        <v>11</v>
      </c>
      <c r="Q73" s="11">
        <f t="shared" si="30"/>
        <v>1.1553985641320446</v>
      </c>
      <c r="R73" s="11">
        <f t="shared" si="31"/>
        <v>11</v>
      </c>
      <c r="S73" s="11">
        <v>70</v>
      </c>
      <c r="T73">
        <f t="shared" si="32"/>
        <v>-0.40909090909090906</v>
      </c>
      <c r="U73">
        <f>SUM($T$4:T73)/S73</f>
        <v>1.1570247933884305E-2</v>
      </c>
      <c r="V73">
        <f t="shared" si="33"/>
        <v>8.5190405523716197E-4</v>
      </c>
      <c r="X73">
        <f t="shared" si="34"/>
        <v>-0.40909090909090906</v>
      </c>
      <c r="Y73">
        <f>SUM($X$4:X73)/S73</f>
        <v>1.2750885478158209E-2</v>
      </c>
      <c r="Z73">
        <f t="shared" si="35"/>
        <v>1.0346323303088557E-3</v>
      </c>
    </row>
    <row r="74" spans="1:26" ht="15.75" x14ac:dyDescent="0.25">
      <c r="A74" s="2">
        <v>42359</v>
      </c>
      <c r="B74">
        <v>4.0599999999999996</v>
      </c>
      <c r="C74">
        <f t="shared" si="24"/>
        <v>2.4691358024690833E-3</v>
      </c>
      <c r="D74">
        <v>2.1917</v>
      </c>
      <c r="E74">
        <v>9.4673999999999996</v>
      </c>
      <c r="F74" s="17">
        <f t="shared" si="22"/>
        <v>2.4785701845431163E-4</v>
      </c>
      <c r="G74" s="17">
        <f t="shared" si="23"/>
        <v>1.0002478570184543</v>
      </c>
      <c r="H74">
        <f t="shared" si="25"/>
        <v>2.2212787840147716E-3</v>
      </c>
      <c r="I74" s="37">
        <f t="shared" si="26"/>
        <v>4.9340794363141428E-6</v>
      </c>
      <c r="J74" s="11"/>
      <c r="K74" s="11"/>
      <c r="L74" s="11"/>
      <c r="M74" s="11">
        <f t="shared" si="27"/>
        <v>3.2159241740150488E-2</v>
      </c>
      <c r="N74" s="11"/>
      <c r="O74" s="11">
        <f t="shared" si="28"/>
        <v>3.2159241740150488E-2</v>
      </c>
      <c r="P74" s="11">
        <f t="shared" si="29"/>
        <v>57</v>
      </c>
      <c r="Q74" s="11">
        <f t="shared" si="30"/>
        <v>3.2159241740150488E-2</v>
      </c>
      <c r="R74" s="11">
        <f t="shared" si="31"/>
        <v>57</v>
      </c>
      <c r="S74" s="11">
        <v>71</v>
      </c>
      <c r="T74">
        <f t="shared" si="32"/>
        <v>-2.8925619834710758E-2</v>
      </c>
      <c r="U74">
        <f>SUM($T$4:T74)/S74</f>
        <v>1.099988359911536E-2</v>
      </c>
      <c r="V74">
        <f t="shared" si="33"/>
        <v>7.8098347116183477E-4</v>
      </c>
      <c r="X74">
        <f t="shared" si="34"/>
        <v>-2.8925619834710758E-2</v>
      </c>
      <c r="Y74">
        <f>SUM($X$4:X74)/S74</f>
        <v>1.2163892445582589E-2</v>
      </c>
      <c r="Z74">
        <f t="shared" si="35"/>
        <v>9.5501634903334394E-4</v>
      </c>
    </row>
    <row r="75" spans="1:26" ht="15.75" x14ac:dyDescent="0.25">
      <c r="A75" s="2">
        <v>42360</v>
      </c>
      <c r="B75">
        <v>3.98</v>
      </c>
      <c r="C75">
        <f t="shared" si="24"/>
        <v>-1.9704433497536856E-2</v>
      </c>
      <c r="D75">
        <v>2.2357</v>
      </c>
      <c r="E75">
        <v>9.4206000000000003</v>
      </c>
      <c r="F75" s="17">
        <f t="shared" si="22"/>
        <v>2.466851781988133E-4</v>
      </c>
      <c r="G75" s="17">
        <f t="shared" si="23"/>
        <v>1.0002466851781988</v>
      </c>
      <c r="H75">
        <f t="shared" si="25"/>
        <v>-1.9951118675735669E-2</v>
      </c>
      <c r="I75" s="37">
        <f t="shared" si="26"/>
        <v>3.980471364132886E-4</v>
      </c>
      <c r="J75" s="11"/>
      <c r="K75" s="11"/>
      <c r="L75" s="11"/>
      <c r="M75" s="11">
        <f t="shared" si="27"/>
        <v>-0.25664025428100817</v>
      </c>
      <c r="N75" s="11"/>
      <c r="O75" s="11">
        <f t="shared" si="28"/>
        <v>-0.25664025428100817</v>
      </c>
      <c r="P75" s="11">
        <f t="shared" si="29"/>
        <v>68</v>
      </c>
      <c r="Q75" s="11">
        <f t="shared" si="30"/>
        <v>-0.25664025428100817</v>
      </c>
      <c r="R75" s="11">
        <f t="shared" si="31"/>
        <v>68</v>
      </c>
      <c r="S75" s="11">
        <v>72</v>
      </c>
      <c r="T75">
        <f t="shared" si="32"/>
        <v>6.1983471074380181E-2</v>
      </c>
      <c r="U75">
        <f>SUM($T$4:T75)/S75</f>
        <v>1.1707988980716261E-2</v>
      </c>
      <c r="V75">
        <f t="shared" si="33"/>
        <v>8.9723131182048042E-4</v>
      </c>
      <c r="X75">
        <f t="shared" si="34"/>
        <v>6.1983471074380181E-2</v>
      </c>
      <c r="Y75">
        <f>SUM($X$4:X75)/S75</f>
        <v>1.2855831037649222E-2</v>
      </c>
      <c r="Z75">
        <f t="shared" si="35"/>
        <v>1.0817829272852842E-3</v>
      </c>
    </row>
    <row r="76" spans="1:26" ht="15.75" x14ac:dyDescent="0.25">
      <c r="A76" s="2">
        <v>42361</v>
      </c>
      <c r="B76">
        <v>4.4000000000000004</v>
      </c>
      <c r="C76">
        <f t="shared" si="24"/>
        <v>0.10552763819095487</v>
      </c>
      <c r="D76">
        <v>2.2534000000000001</v>
      </c>
      <c r="E76">
        <v>9.3605999999999998</v>
      </c>
      <c r="F76" s="17">
        <f t="shared" si="22"/>
        <v>2.45182087501572E-4</v>
      </c>
      <c r="G76" s="17">
        <f t="shared" si="23"/>
        <v>1.0002451820875016</v>
      </c>
      <c r="H76">
        <f t="shared" si="25"/>
        <v>0.1052824561034533</v>
      </c>
      <c r="I76" s="37">
        <f t="shared" si="26"/>
        <v>1.1084395563175571E-2</v>
      </c>
      <c r="J76" s="11"/>
      <c r="K76" s="11"/>
      <c r="L76" s="11"/>
      <c r="M76" s="11">
        <f t="shared" si="27"/>
        <v>1.3744439748743014</v>
      </c>
      <c r="N76" s="11"/>
      <c r="O76" s="11">
        <f t="shared" si="28"/>
        <v>1.3744439748743014</v>
      </c>
      <c r="P76" s="11">
        <f t="shared" si="29"/>
        <v>8</v>
      </c>
      <c r="Q76" s="11">
        <f t="shared" si="30"/>
        <v>1.3744439748743014</v>
      </c>
      <c r="R76" s="11">
        <f t="shared" si="31"/>
        <v>8</v>
      </c>
      <c r="S76" s="11">
        <v>73</v>
      </c>
      <c r="T76">
        <f t="shared" si="32"/>
        <v>-0.43388429752066116</v>
      </c>
      <c r="U76">
        <f>SUM($T$4:T76)/S76</f>
        <v>5.6039850560398573E-3</v>
      </c>
      <c r="V76">
        <f t="shared" si="33"/>
        <v>2.0841266737338339E-4</v>
      </c>
      <c r="X76">
        <f t="shared" si="34"/>
        <v>-0.43388429752066116</v>
      </c>
      <c r="Y76">
        <f>SUM($X$4:X76)/S76</f>
        <v>6.7361032491792174E-3</v>
      </c>
      <c r="Z76">
        <f t="shared" si="35"/>
        <v>3.0112557725481867E-4</v>
      </c>
    </row>
    <row r="77" spans="1:26" ht="15.75" x14ac:dyDescent="0.25">
      <c r="A77" s="2">
        <v>42362</v>
      </c>
      <c r="B77">
        <v>4.45</v>
      </c>
      <c r="C77">
        <f t="shared" si="24"/>
        <v>1.1363636363636322E-2</v>
      </c>
      <c r="D77">
        <v>2.2410000000000001</v>
      </c>
      <c r="E77">
        <v>9.3620000000000001</v>
      </c>
      <c r="F77" s="17">
        <f t="shared" si="22"/>
        <v>2.4521716898773249E-4</v>
      </c>
      <c r="G77" s="17">
        <f t="shared" si="23"/>
        <v>1.0002452171689877</v>
      </c>
      <c r="H77">
        <f t="shared" si="25"/>
        <v>1.111841919464859E-2</v>
      </c>
      <c r="I77" s="37">
        <f t="shared" si="26"/>
        <v>1.2361924538793019E-4</v>
      </c>
      <c r="J77" s="11"/>
      <c r="K77" s="11"/>
      <c r="L77" s="11"/>
      <c r="M77" s="11">
        <f t="shared" si="27"/>
        <v>0.14800560119046793</v>
      </c>
      <c r="N77" s="11"/>
      <c r="O77" s="11">
        <f t="shared" si="28"/>
        <v>0.14800560119046793</v>
      </c>
      <c r="P77" s="11">
        <f t="shared" si="29"/>
        <v>50</v>
      </c>
      <c r="Q77" s="11">
        <f t="shared" si="30"/>
        <v>0.14800560119046793</v>
      </c>
      <c r="R77" s="11">
        <f t="shared" si="31"/>
        <v>50</v>
      </c>
      <c r="S77" s="11">
        <v>74</v>
      </c>
      <c r="T77">
        <f t="shared" si="32"/>
        <v>-8.677685950413222E-2</v>
      </c>
      <c r="U77">
        <f>SUM($T$4:T77)/S77</f>
        <v>4.3555952646861813E-3</v>
      </c>
      <c r="V77">
        <f t="shared" si="33"/>
        <v>1.2762450437472681E-4</v>
      </c>
      <c r="X77">
        <f t="shared" si="34"/>
        <v>-8.677685950413222E-2</v>
      </c>
      <c r="Y77">
        <f>SUM($X$4:X77)/S77</f>
        <v>5.4724145633236578E-3</v>
      </c>
      <c r="Z77">
        <f t="shared" si="35"/>
        <v>2.0146379684662618E-4</v>
      </c>
    </row>
    <row r="78" spans="1:26" ht="15.75" x14ac:dyDescent="0.25">
      <c r="A78" s="2">
        <v>42366</v>
      </c>
      <c r="B78">
        <v>4.07</v>
      </c>
      <c r="C78">
        <f t="shared" si="24"/>
        <v>-8.5393258426966268E-2</v>
      </c>
      <c r="D78">
        <v>2.2303999999999999</v>
      </c>
      <c r="E78">
        <v>9.3787000000000003</v>
      </c>
      <c r="F78" s="17">
        <f t="shared" si="22"/>
        <v>2.4563560646950755E-4</v>
      </c>
      <c r="G78" s="17">
        <f t="shared" si="23"/>
        <v>1.0002456356064695</v>
      </c>
      <c r="H78">
        <f t="shared" si="25"/>
        <v>-8.5638894033435775E-2</v>
      </c>
      <c r="I78" s="37">
        <f t="shared" si="26"/>
        <v>7.3340201712700417E-3</v>
      </c>
      <c r="J78" s="11"/>
      <c r="K78" s="11"/>
      <c r="L78" s="11"/>
      <c r="M78" s="11">
        <f t="shared" si="27"/>
        <v>-1.1122038884964638</v>
      </c>
      <c r="N78" s="11"/>
      <c r="O78" s="11">
        <f t="shared" si="28"/>
        <v>-1.1122038884964638</v>
      </c>
      <c r="P78" s="11">
        <f t="shared" si="29"/>
        <v>109</v>
      </c>
      <c r="Q78" s="11">
        <f t="shared" si="30"/>
        <v>-1.1122038884964638</v>
      </c>
      <c r="R78" s="11">
        <f t="shared" si="31"/>
        <v>109</v>
      </c>
      <c r="S78" s="11">
        <v>75</v>
      </c>
      <c r="T78">
        <f t="shared" si="32"/>
        <v>0.40082644628099173</v>
      </c>
      <c r="U78">
        <f>SUM($T$4:T78)/S78</f>
        <v>9.6418732782369218E-3</v>
      </c>
      <c r="V78">
        <f t="shared" si="33"/>
        <v>6.3385718395622193E-4</v>
      </c>
      <c r="X78">
        <f t="shared" si="34"/>
        <v>0.40082644628099173</v>
      </c>
      <c r="Y78">
        <f>SUM($X$4:X78)/S78</f>
        <v>1.0743801652892565E-2</v>
      </c>
      <c r="Z78">
        <f t="shared" si="35"/>
        <v>7.8701777697747963E-4</v>
      </c>
    </row>
    <row r="79" spans="1:26" ht="15.75" x14ac:dyDescent="0.25">
      <c r="A79" s="2">
        <v>42367</v>
      </c>
      <c r="B79">
        <v>4.58</v>
      </c>
      <c r="C79">
        <f t="shared" si="24"/>
        <v>0.12530712530712523</v>
      </c>
      <c r="D79">
        <v>2.3050000000000002</v>
      </c>
      <c r="E79">
        <v>9.3414000000000001</v>
      </c>
      <c r="F79" s="17">
        <f t="shared" si="22"/>
        <v>2.4470092478279248E-4</v>
      </c>
      <c r="G79" s="17">
        <f t="shared" si="23"/>
        <v>1.0002447009247828</v>
      </c>
      <c r="H79">
        <f t="shared" si="25"/>
        <v>0.12506242438234244</v>
      </c>
      <c r="I79" s="37">
        <f t="shared" si="26"/>
        <v>1.5640609992389122E-2</v>
      </c>
      <c r="J79" s="11"/>
      <c r="K79" s="11"/>
      <c r="L79" s="11"/>
      <c r="M79" s="11">
        <f t="shared" si="27"/>
        <v>1.6320617644786783</v>
      </c>
      <c r="N79" s="11"/>
      <c r="O79" s="11">
        <f t="shared" si="28"/>
        <v>1.6320617644786783</v>
      </c>
      <c r="P79" s="11">
        <f t="shared" si="29"/>
        <v>6</v>
      </c>
      <c r="Q79" s="11">
        <f t="shared" si="30"/>
        <v>1.6320617644786783</v>
      </c>
      <c r="R79" s="11">
        <f t="shared" si="31"/>
        <v>6</v>
      </c>
      <c r="S79" s="11">
        <v>76</v>
      </c>
      <c r="T79">
        <f t="shared" si="32"/>
        <v>-0.45041322314049587</v>
      </c>
      <c r="U79">
        <f>SUM($T$4:T79)/S79</f>
        <v>3.5885167464114911E-3</v>
      </c>
      <c r="V79">
        <f t="shared" si="33"/>
        <v>8.8971489580450384E-5</v>
      </c>
      <c r="X79">
        <f t="shared" si="34"/>
        <v>-0.45041322314049587</v>
      </c>
      <c r="Y79">
        <f>SUM($X$4:X79)/S79</f>
        <v>4.6759460635058762E-3</v>
      </c>
      <c r="Z79">
        <f t="shared" si="35"/>
        <v>1.5106362188636578E-4</v>
      </c>
    </row>
    <row r="80" spans="1:26" ht="15.75" x14ac:dyDescent="0.25">
      <c r="A80" s="2">
        <v>42368</v>
      </c>
      <c r="B80">
        <v>4.4000000000000004</v>
      </c>
      <c r="C80">
        <f t="shared" si="24"/>
        <v>-3.9301310043668061E-2</v>
      </c>
      <c r="D80">
        <v>2.2942999999999998</v>
      </c>
      <c r="E80">
        <v>9.3696000000000002</v>
      </c>
      <c r="F80" s="17">
        <f t="shared" si="22"/>
        <v>2.4540760352653734E-4</v>
      </c>
      <c r="G80" s="17">
        <f t="shared" si="23"/>
        <v>1.0002454076035265</v>
      </c>
      <c r="H80">
        <f t="shared" si="25"/>
        <v>-3.9546717647194599E-2</v>
      </c>
      <c r="I80" s="37">
        <f t="shared" si="26"/>
        <v>1.5639428766669326E-3</v>
      </c>
      <c r="J80" s="11"/>
      <c r="K80" s="11"/>
      <c r="L80" s="11"/>
      <c r="M80" s="11">
        <f t="shared" si="27"/>
        <v>-0.51187963381157575</v>
      </c>
      <c r="N80" s="11"/>
      <c r="O80" s="11">
        <f t="shared" si="28"/>
        <v>-0.51187963381157575</v>
      </c>
      <c r="P80" s="11">
        <f t="shared" si="29"/>
        <v>83</v>
      </c>
      <c r="Q80" s="11">
        <f t="shared" si="30"/>
        <v>-0.51187963381157575</v>
      </c>
      <c r="R80" s="11">
        <f t="shared" si="31"/>
        <v>83</v>
      </c>
      <c r="S80" s="11">
        <v>77</v>
      </c>
      <c r="T80">
        <f t="shared" si="32"/>
        <v>0.18595041322314054</v>
      </c>
      <c r="U80">
        <f>SUM($T$4:T80)/S80</f>
        <v>5.9568530642910887E-3</v>
      </c>
      <c r="V80">
        <f t="shared" si="33"/>
        <v>2.4838868900687894E-4</v>
      </c>
      <c r="X80">
        <f t="shared" si="34"/>
        <v>0.18595041322314054</v>
      </c>
      <c r="Y80">
        <f>SUM($X$4:X80)/S80</f>
        <v>7.0301599227219104E-3</v>
      </c>
      <c r="Z80">
        <f t="shared" si="35"/>
        <v>3.4596203977331735E-4</v>
      </c>
    </row>
    <row r="81" spans="1:26" ht="15.75" x14ac:dyDescent="0.25">
      <c r="A81" s="2">
        <v>42369</v>
      </c>
      <c r="B81">
        <v>4.5</v>
      </c>
      <c r="C81">
        <f t="shared" si="24"/>
        <v>2.2727272727272645E-2</v>
      </c>
      <c r="D81">
        <v>2.2694000000000001</v>
      </c>
      <c r="E81">
        <v>9.4065999999999992</v>
      </c>
      <c r="F81" s="17">
        <f t="shared" si="22"/>
        <v>2.4633453056810417E-4</v>
      </c>
      <c r="G81" s="17">
        <f t="shared" si="23"/>
        <v>1.0002463345305681</v>
      </c>
      <c r="H81">
        <f t="shared" si="25"/>
        <v>2.248093819670454E-2</v>
      </c>
      <c r="I81" s="37">
        <f t="shared" si="26"/>
        <v>5.053925822040492E-4</v>
      </c>
      <c r="J81" s="11"/>
      <c r="K81" s="11"/>
      <c r="L81" s="11"/>
      <c r="M81" s="11">
        <f t="shared" si="27"/>
        <v>0.29601120238093587</v>
      </c>
      <c r="N81" s="11"/>
      <c r="O81" s="11">
        <f t="shared" si="28"/>
        <v>0.29601120238093587</v>
      </c>
      <c r="P81" s="11">
        <f t="shared" si="29"/>
        <v>37</v>
      </c>
      <c r="Q81" s="11">
        <f t="shared" si="30"/>
        <v>0.29601120238093587</v>
      </c>
      <c r="R81" s="11">
        <f t="shared" si="31"/>
        <v>37</v>
      </c>
      <c r="S81" s="11">
        <v>78</v>
      </c>
      <c r="T81">
        <f t="shared" si="32"/>
        <v>-0.19421487603305787</v>
      </c>
      <c r="U81">
        <f>SUM($T$4:T81)/S81</f>
        <v>3.3905488450943076E-3</v>
      </c>
      <c r="V81">
        <f t="shared" si="33"/>
        <v>8.1515824975971523E-5</v>
      </c>
      <c r="X81">
        <f t="shared" si="34"/>
        <v>-0.19421487603305787</v>
      </c>
      <c r="Y81">
        <f>SUM($X$4:X81)/S81</f>
        <v>4.4500953591862721E-3</v>
      </c>
      <c r="Z81">
        <f t="shared" si="35"/>
        <v>1.4042374536876303E-4</v>
      </c>
    </row>
    <row r="82" spans="1:26" ht="15.75" x14ac:dyDescent="0.25">
      <c r="A82" s="2">
        <v>42373</v>
      </c>
      <c r="B82">
        <v>4.95</v>
      </c>
      <c r="C82">
        <f t="shared" si="24"/>
        <v>0.10000000000000003</v>
      </c>
      <c r="D82">
        <v>2.2427999999999999</v>
      </c>
      <c r="E82">
        <v>10.039199999999999</v>
      </c>
      <c r="F82" s="17">
        <f t="shared" si="22"/>
        <v>2.6213429628274554E-4</v>
      </c>
      <c r="G82" s="17">
        <f t="shared" si="23"/>
        <v>1.0002621342962827</v>
      </c>
      <c r="H82">
        <f t="shared" si="25"/>
        <v>9.9737865703717288E-2</v>
      </c>
      <c r="I82" s="37">
        <f t="shared" si="26"/>
        <v>9.947641855132746E-3</v>
      </c>
      <c r="J82" s="11"/>
      <c r="K82" s="11"/>
      <c r="L82" s="11"/>
      <c r="M82" s="11">
        <f t="shared" si="27"/>
        <v>1.3024492904761229</v>
      </c>
      <c r="N82" s="11"/>
      <c r="O82" s="11">
        <f t="shared" si="28"/>
        <v>1.3024492904761229</v>
      </c>
      <c r="P82" s="11">
        <f t="shared" si="29"/>
        <v>9</v>
      </c>
      <c r="Q82" s="11">
        <f t="shared" si="30"/>
        <v>1.3024492904761229</v>
      </c>
      <c r="R82" s="11">
        <f t="shared" si="31"/>
        <v>9</v>
      </c>
      <c r="S82" s="11">
        <v>79</v>
      </c>
      <c r="T82">
        <f t="shared" si="32"/>
        <v>-0.42561983471074383</v>
      </c>
      <c r="U82">
        <f>SUM($T$4:T82)/S82</f>
        <v>-2.0399623391568079E-3</v>
      </c>
      <c r="V82">
        <f t="shared" si="33"/>
        <v>2.988675102446101E-5</v>
      </c>
      <c r="X82">
        <f t="shared" si="34"/>
        <v>-0.42561983471074383</v>
      </c>
      <c r="Y82">
        <f>SUM($X$4:X82)/S82</f>
        <v>-9.9382780625588115E-4</v>
      </c>
      <c r="Z82">
        <f t="shared" si="35"/>
        <v>7.0934366336820724E-6</v>
      </c>
    </row>
    <row r="83" spans="1:26" ht="15.75" x14ac:dyDescent="0.25">
      <c r="A83" s="2">
        <v>42374</v>
      </c>
      <c r="B83">
        <v>5.01</v>
      </c>
      <c r="C83">
        <f t="shared" si="24"/>
        <v>1.2121212121212041E-2</v>
      </c>
      <c r="D83">
        <v>2.2357</v>
      </c>
      <c r="E83">
        <v>10.0403</v>
      </c>
      <c r="F83" s="17">
        <f t="shared" si="22"/>
        <v>2.6216169082582397E-4</v>
      </c>
      <c r="G83" s="17">
        <f t="shared" si="23"/>
        <v>1.0002621616908258</v>
      </c>
      <c r="H83">
        <f t="shared" si="25"/>
        <v>1.1859050430386217E-2</v>
      </c>
      <c r="I83" s="37">
        <f t="shared" si="26"/>
        <v>1.4063707711044353E-4</v>
      </c>
      <c r="J83" s="11"/>
      <c r="K83" s="11"/>
      <c r="L83" s="11"/>
      <c r="M83" s="11">
        <f t="shared" si="27"/>
        <v>0.157872641269832</v>
      </c>
      <c r="N83" s="11"/>
      <c r="O83" s="11">
        <f t="shared" si="28"/>
        <v>0.157872641269832</v>
      </c>
      <c r="P83" s="11">
        <f t="shared" si="29"/>
        <v>47</v>
      </c>
      <c r="Q83" s="11">
        <f t="shared" si="30"/>
        <v>0.157872641269832</v>
      </c>
      <c r="R83" s="11">
        <f t="shared" si="31"/>
        <v>47</v>
      </c>
      <c r="S83" s="11">
        <v>80</v>
      </c>
      <c r="T83">
        <f t="shared" si="32"/>
        <v>-0.11157024793388431</v>
      </c>
      <c r="U83">
        <f>SUM($T$4:T83)/S83</f>
        <v>-3.409090909090902E-3</v>
      </c>
      <c r="V83">
        <f t="shared" si="33"/>
        <v>8.4522915101427145E-5</v>
      </c>
      <c r="X83">
        <f t="shared" si="34"/>
        <v>-0.11157024793388431</v>
      </c>
      <c r="Y83">
        <f>SUM($X$4:X83)/S83</f>
        <v>-2.3760330578512364E-3</v>
      </c>
      <c r="Z83">
        <f t="shared" si="35"/>
        <v>4.1058422487286521E-5</v>
      </c>
    </row>
    <row r="84" spans="1:26" ht="15.75" x14ac:dyDescent="0.25">
      <c r="A84" s="2">
        <v>42375</v>
      </c>
      <c r="B84">
        <v>4.68</v>
      </c>
      <c r="C84">
        <f t="shared" si="24"/>
        <v>-6.5868263473053912E-2</v>
      </c>
      <c r="D84">
        <v>2.1701999999999999</v>
      </c>
      <c r="E84">
        <v>10.0847</v>
      </c>
      <c r="F84" s="17">
        <f t="shared" si="22"/>
        <v>2.6326720628166989E-4</v>
      </c>
      <c r="G84" s="17">
        <f t="shared" si="23"/>
        <v>1.0002632672062817</v>
      </c>
      <c r="H84">
        <f t="shared" si="25"/>
        <v>-6.6131530679335582E-2</v>
      </c>
      <c r="I84" s="37">
        <f t="shared" si="26"/>
        <v>4.3733793499919037E-3</v>
      </c>
      <c r="J84" s="11"/>
      <c r="K84" s="11"/>
      <c r="L84" s="11"/>
      <c r="M84" s="11">
        <f t="shared" si="27"/>
        <v>-0.8579007302537337</v>
      </c>
      <c r="N84" s="11"/>
      <c r="O84" s="11">
        <f t="shared" si="28"/>
        <v>-0.8579007302537337</v>
      </c>
      <c r="P84" s="11">
        <f t="shared" si="29"/>
        <v>102</v>
      </c>
      <c r="Q84" s="11">
        <f t="shared" si="30"/>
        <v>-0.8579007302537337</v>
      </c>
      <c r="R84" s="11">
        <f t="shared" si="31"/>
        <v>102</v>
      </c>
      <c r="S84" s="11">
        <v>81</v>
      </c>
      <c r="T84">
        <f t="shared" si="32"/>
        <v>0.34297520661157022</v>
      </c>
      <c r="U84">
        <f>SUM($T$4:T84)/S84</f>
        <v>8.6725844301602543E-4</v>
      </c>
      <c r="V84">
        <f t="shared" si="33"/>
        <v>5.5384648877808202E-6</v>
      </c>
      <c r="X84">
        <f t="shared" si="34"/>
        <v>0.34297520661157022</v>
      </c>
      <c r="Y84">
        <f>SUM($X$4:X84)/S84</f>
        <v>1.8875624936231022E-3</v>
      </c>
      <c r="Z84">
        <f t="shared" si="35"/>
        <v>2.6235842323085975E-5</v>
      </c>
    </row>
    <row r="85" spans="1:26" ht="15.75" x14ac:dyDescent="0.25">
      <c r="A85" s="2">
        <v>42376</v>
      </c>
      <c r="B85">
        <v>4.41</v>
      </c>
      <c r="C85">
        <f t="shared" si="24"/>
        <v>-5.7692307692307605E-2</v>
      </c>
      <c r="D85">
        <v>2.1455000000000002</v>
      </c>
      <c r="E85">
        <v>10.1744</v>
      </c>
      <c r="F85" s="17">
        <f t="shared" si="22"/>
        <v>2.6549929032571029E-4</v>
      </c>
      <c r="G85" s="17">
        <f t="shared" si="23"/>
        <v>1.0002654992903257</v>
      </c>
      <c r="H85">
        <f t="shared" si="25"/>
        <v>-5.7957806982633316E-2</v>
      </c>
      <c r="I85" s="37">
        <f t="shared" si="26"/>
        <v>3.3591073902361789E-3</v>
      </c>
      <c r="J85" s="11"/>
      <c r="K85" s="11"/>
      <c r="L85" s="11"/>
      <c r="M85" s="11">
        <f t="shared" si="27"/>
        <v>-0.75141305219776189</v>
      </c>
      <c r="N85" s="11"/>
      <c r="O85" s="11">
        <f t="shared" si="28"/>
        <v>-0.75141305219776189</v>
      </c>
      <c r="P85" s="11">
        <f t="shared" si="29"/>
        <v>95</v>
      </c>
      <c r="Q85" s="11">
        <f t="shared" si="30"/>
        <v>-0.75141305219776189</v>
      </c>
      <c r="R85" s="11">
        <f t="shared" si="31"/>
        <v>95</v>
      </c>
      <c r="S85" s="11">
        <v>82</v>
      </c>
      <c r="T85">
        <f t="shared" si="32"/>
        <v>0.28512396694214881</v>
      </c>
      <c r="U85">
        <f>SUM($T$4:T85)/S85</f>
        <v>4.3338036686152055E-3</v>
      </c>
      <c r="V85">
        <f t="shared" si="33"/>
        <v>1.400101861385831E-4</v>
      </c>
      <c r="X85">
        <f t="shared" si="34"/>
        <v>0.28512396694214881</v>
      </c>
      <c r="Y85">
        <f>SUM($X$4:X85)/S85</f>
        <v>5.341664986897806E-3</v>
      </c>
      <c r="Z85">
        <f t="shared" si="35"/>
        <v>2.1270341420404499E-4</v>
      </c>
    </row>
    <row r="86" spans="1:26" ht="15.75" x14ac:dyDescent="0.25">
      <c r="A86" s="2">
        <v>42377</v>
      </c>
      <c r="B86">
        <v>4.4400000000000004</v>
      </c>
      <c r="C86">
        <f t="shared" si="24"/>
        <v>6.8027210884354303E-3</v>
      </c>
      <c r="D86">
        <v>2.1156000000000001</v>
      </c>
      <c r="E86">
        <v>10.210699999999999</v>
      </c>
      <c r="F86" s="17">
        <f t="shared" si="22"/>
        <v>2.6640206011396828E-4</v>
      </c>
      <c r="G86" s="17">
        <f t="shared" si="23"/>
        <v>1.000266402060114</v>
      </c>
      <c r="H86">
        <f t="shared" si="25"/>
        <v>6.536319028321462E-3</v>
      </c>
      <c r="I86" s="37">
        <f t="shared" si="26"/>
        <v>4.272346643999722E-5</v>
      </c>
      <c r="J86" s="11"/>
      <c r="K86" s="11"/>
      <c r="L86" s="11"/>
      <c r="M86" s="11">
        <f t="shared" si="27"/>
        <v>8.8601992549396824E-2</v>
      </c>
      <c r="N86" s="11"/>
      <c r="O86" s="11">
        <f t="shared" si="28"/>
        <v>8.8601992549396824E-2</v>
      </c>
      <c r="P86" s="11">
        <f t="shared" si="29"/>
        <v>54</v>
      </c>
      <c r="Q86" s="11">
        <f t="shared" si="30"/>
        <v>8.8601992549396824E-2</v>
      </c>
      <c r="R86" s="11">
        <f t="shared" si="31"/>
        <v>54</v>
      </c>
      <c r="S86" s="11">
        <v>83</v>
      </c>
      <c r="T86">
        <f t="shared" si="32"/>
        <v>-5.3719008264462798E-2</v>
      </c>
      <c r="U86">
        <f>SUM($T$4:T86)/S86</f>
        <v>3.634372199541977E-3</v>
      </c>
      <c r="V86">
        <f t="shared" si="33"/>
        <v>9.9665353330790707E-5</v>
      </c>
      <c r="X86">
        <f t="shared" si="34"/>
        <v>-5.3719008264462798E-2</v>
      </c>
      <c r="Y86">
        <f>SUM($X$4:X86)/S86</f>
        <v>4.630090610375389E-3</v>
      </c>
      <c r="Z86">
        <f t="shared" si="35"/>
        <v>1.6175748563670606E-4</v>
      </c>
    </row>
    <row r="87" spans="1:26" ht="15.75" x14ac:dyDescent="0.25">
      <c r="A87" s="2">
        <v>42380</v>
      </c>
      <c r="B87">
        <v>4.17</v>
      </c>
      <c r="C87">
        <f t="shared" si="24"/>
        <v>-6.0810810810810911E-2</v>
      </c>
      <c r="D87">
        <v>2.1753999999999998</v>
      </c>
      <c r="E87">
        <v>10.196400000000001</v>
      </c>
      <c r="F87" s="17">
        <f t="shared" si="22"/>
        <v>2.660464589341327E-4</v>
      </c>
      <c r="G87" s="17">
        <f t="shared" si="23"/>
        <v>1.0002660464589341</v>
      </c>
      <c r="H87">
        <f t="shared" si="25"/>
        <v>-6.1076857269745044E-2</v>
      </c>
      <c r="I87" s="37">
        <f t="shared" si="26"/>
        <v>3.730382493948808E-3</v>
      </c>
      <c r="J87" s="11"/>
      <c r="K87" s="11"/>
      <c r="L87" s="11"/>
      <c r="M87" s="11">
        <f t="shared" si="27"/>
        <v>-0.79202997393818397</v>
      </c>
      <c r="N87" s="11"/>
      <c r="O87" s="11">
        <f t="shared" si="28"/>
        <v>-0.79202997393818397</v>
      </c>
      <c r="P87" s="11">
        <f t="shared" si="29"/>
        <v>98</v>
      </c>
      <c r="Q87" s="11">
        <f t="shared" si="30"/>
        <v>-0.79202997393818397</v>
      </c>
      <c r="R87" s="11">
        <f t="shared" si="31"/>
        <v>98</v>
      </c>
      <c r="S87" s="11">
        <v>84</v>
      </c>
      <c r="T87">
        <f t="shared" si="32"/>
        <v>0.30991735537190079</v>
      </c>
      <c r="U87">
        <f>SUM($T$4:T87)/S87</f>
        <v>7.2805981896891065E-3</v>
      </c>
      <c r="V87">
        <f t="shared" si="33"/>
        <v>4.0478156727046915E-4</v>
      </c>
      <c r="X87">
        <f t="shared" si="34"/>
        <v>0.30991735537190079</v>
      </c>
      <c r="Y87">
        <f>SUM($X$4:X87)/S87</f>
        <v>8.2644628099173591E-3</v>
      </c>
      <c r="Z87">
        <f t="shared" si="35"/>
        <v>5.2157391136969087E-4</v>
      </c>
    </row>
    <row r="88" spans="1:26" ht="15.75" x14ac:dyDescent="0.25">
      <c r="A88" s="2">
        <v>42381</v>
      </c>
      <c r="B88">
        <v>4.05</v>
      </c>
      <c r="C88">
        <f t="shared" si="24"/>
        <v>-2.8776978417266213E-2</v>
      </c>
      <c r="D88">
        <v>2.1032000000000002</v>
      </c>
      <c r="E88">
        <v>10.147</v>
      </c>
      <c r="F88" s="17">
        <f t="shared" si="22"/>
        <v>2.648176643140765E-4</v>
      </c>
      <c r="G88" s="17">
        <f t="shared" si="23"/>
        <v>1.0002648176643141</v>
      </c>
      <c r="H88">
        <f t="shared" si="25"/>
        <v>-2.9041796081580289E-2</v>
      </c>
      <c r="I88" s="37">
        <f t="shared" si="26"/>
        <v>8.4342591964409229E-4</v>
      </c>
      <c r="J88" s="11"/>
      <c r="K88" s="11"/>
      <c r="L88" s="11"/>
      <c r="M88" s="11">
        <f t="shared" si="27"/>
        <v>-0.37480555121615072</v>
      </c>
      <c r="N88" s="11"/>
      <c r="O88" s="11">
        <f t="shared" si="28"/>
        <v>-0.37480555121615072</v>
      </c>
      <c r="P88" s="11">
        <f t="shared" si="29"/>
        <v>72</v>
      </c>
      <c r="Q88" s="11">
        <f t="shared" si="30"/>
        <v>-0.37480555121615072</v>
      </c>
      <c r="R88" s="11">
        <f t="shared" si="31"/>
        <v>72</v>
      </c>
      <c r="S88" s="11">
        <v>85</v>
      </c>
      <c r="T88">
        <f t="shared" si="32"/>
        <v>9.5041322314049603E-2</v>
      </c>
      <c r="U88">
        <f>SUM($T$4:T88)/S88</f>
        <v>8.313077297034524E-3</v>
      </c>
      <c r="V88">
        <f t="shared" si="33"/>
        <v>5.3401060022272907E-4</v>
      </c>
      <c r="X88">
        <f t="shared" si="34"/>
        <v>9.5041322314049603E-2</v>
      </c>
      <c r="Y88">
        <f>SUM($X$4:X88)/S88</f>
        <v>9.2853670393777381E-3</v>
      </c>
      <c r="Z88">
        <f t="shared" si="35"/>
        <v>6.662303172506193E-4</v>
      </c>
    </row>
    <row r="89" spans="1:26" ht="15.75" x14ac:dyDescent="0.25">
      <c r="A89" s="2">
        <v>42382</v>
      </c>
      <c r="B89">
        <v>3.64</v>
      </c>
      <c r="C89">
        <f t="shared" si="24"/>
        <v>-0.1012345679012345</v>
      </c>
      <c r="D89">
        <v>2.0926999999999998</v>
      </c>
      <c r="E89">
        <v>10.239100000000001</v>
      </c>
      <c r="F89" s="17">
        <f t="shared" si="22"/>
        <v>2.6710815261532517E-4</v>
      </c>
      <c r="G89" s="17">
        <f t="shared" si="23"/>
        <v>1.0002671081526153</v>
      </c>
      <c r="H89">
        <f t="shared" si="25"/>
        <v>-0.10150167605384983</v>
      </c>
      <c r="I89" s="37">
        <f t="shared" si="26"/>
        <v>1.0302590241740671E-2</v>
      </c>
      <c r="J89" s="11"/>
      <c r="K89" s="11"/>
      <c r="L89" s="11"/>
      <c r="M89" s="11">
        <f t="shared" si="27"/>
        <v>-1.3185289113461973</v>
      </c>
      <c r="N89" s="11"/>
      <c r="O89" s="11">
        <f t="shared" si="28"/>
        <v>-1.3185289113461973</v>
      </c>
      <c r="P89" s="11">
        <f t="shared" si="29"/>
        <v>114</v>
      </c>
      <c r="Q89" s="11">
        <f t="shared" si="30"/>
        <v>-1.3185289113461973</v>
      </c>
      <c r="R89" s="11">
        <f t="shared" si="31"/>
        <v>114</v>
      </c>
      <c r="S89" s="11">
        <v>86</v>
      </c>
      <c r="T89">
        <f t="shared" si="32"/>
        <v>0.44214876033057848</v>
      </c>
      <c r="U89">
        <f>SUM($T$4:T89)/S89</f>
        <v>1.335767826254085E-2</v>
      </c>
      <c r="V89">
        <f t="shared" si="33"/>
        <v>1.3949791724216223E-3</v>
      </c>
      <c r="X89">
        <f t="shared" si="34"/>
        <v>0.44214876033057848</v>
      </c>
      <c r="Y89">
        <f>SUM($X$4:X89)/S89</f>
        <v>1.4318662310205652E-2</v>
      </c>
      <c r="Z89">
        <f t="shared" si="35"/>
        <v>1.6029156154925939E-3</v>
      </c>
    </row>
    <row r="90" spans="1:26" ht="15.75" x14ac:dyDescent="0.25">
      <c r="A90" s="2">
        <v>42383</v>
      </c>
      <c r="B90">
        <v>3.71</v>
      </c>
      <c r="C90">
        <f t="shared" si="24"/>
        <v>1.9230769230769187E-2</v>
      </c>
      <c r="D90">
        <v>2.0874000000000001</v>
      </c>
      <c r="E90">
        <v>10.1648</v>
      </c>
      <c r="F90" s="17">
        <f t="shared" si="22"/>
        <v>2.6526049169395272E-4</v>
      </c>
      <c r="G90" s="17">
        <f t="shared" si="23"/>
        <v>1.000265260491694</v>
      </c>
      <c r="H90">
        <f t="shared" si="25"/>
        <v>1.8965508739075234E-2</v>
      </c>
      <c r="I90" s="37">
        <f t="shared" si="26"/>
        <v>3.5969052173193908E-4</v>
      </c>
      <c r="J90" s="11"/>
      <c r="K90" s="11"/>
      <c r="L90" s="11"/>
      <c r="M90" s="11">
        <f t="shared" si="27"/>
        <v>0.25047101739925376</v>
      </c>
      <c r="N90" s="11"/>
      <c r="O90" s="11">
        <f t="shared" si="28"/>
        <v>0.25047101739925376</v>
      </c>
      <c r="P90" s="11">
        <f t="shared" si="29"/>
        <v>42</v>
      </c>
      <c r="Q90" s="11">
        <f t="shared" si="30"/>
        <v>0.25047101739925376</v>
      </c>
      <c r="R90" s="11">
        <f t="shared" si="31"/>
        <v>42</v>
      </c>
      <c r="S90" s="11">
        <v>87</v>
      </c>
      <c r="T90">
        <f t="shared" si="32"/>
        <v>-0.15289256198347106</v>
      </c>
      <c r="U90">
        <f>SUM($T$4:T90)/S90</f>
        <v>1.144675596086255E-2</v>
      </c>
      <c r="V90">
        <f t="shared" si="33"/>
        <v>1.0363141196723803E-3</v>
      </c>
      <c r="X90">
        <f t="shared" si="34"/>
        <v>-0.15289256198347106</v>
      </c>
      <c r="Y90">
        <f>SUM($X$4:X90)/S90</f>
        <v>1.2396694214876033E-2</v>
      </c>
      <c r="Z90">
        <f t="shared" si="35"/>
        <v>1.2154534898882964E-3</v>
      </c>
    </row>
    <row r="91" spans="1:26" ht="15.75" x14ac:dyDescent="0.25">
      <c r="A91" s="2">
        <v>42384</v>
      </c>
      <c r="B91">
        <v>3.56</v>
      </c>
      <c r="C91">
        <f t="shared" si="24"/>
        <v>-4.0431266846361162E-2</v>
      </c>
      <c r="D91">
        <v>2.0347</v>
      </c>
      <c r="E91">
        <v>10.2118</v>
      </c>
      <c r="F91" s="17">
        <f t="shared" si="22"/>
        <v>2.6642941214505278E-4</v>
      </c>
      <c r="G91" s="17">
        <f t="shared" si="23"/>
        <v>1.0002664294121451</v>
      </c>
      <c r="H91">
        <f t="shared" si="25"/>
        <v>-4.0697696258506215E-2</v>
      </c>
      <c r="I91" s="37">
        <f t="shared" si="26"/>
        <v>1.6563024807496308E-3</v>
      </c>
      <c r="J91" s="11"/>
      <c r="K91" s="11"/>
      <c r="L91" s="11"/>
      <c r="M91" s="11">
        <f t="shared" si="27"/>
        <v>-0.52659674817093871</v>
      </c>
      <c r="N91" s="11"/>
      <c r="O91" s="11">
        <f t="shared" si="28"/>
        <v>-0.52659674817093871</v>
      </c>
      <c r="P91" s="11">
        <f t="shared" si="29"/>
        <v>84</v>
      </c>
      <c r="Q91" s="11">
        <f t="shared" si="30"/>
        <v>-0.52659674817093871</v>
      </c>
      <c r="R91" s="11">
        <f t="shared" si="31"/>
        <v>84</v>
      </c>
      <c r="S91" s="11">
        <v>88</v>
      </c>
      <c r="T91">
        <f t="shared" si="32"/>
        <v>0.19421487603305787</v>
      </c>
      <c r="U91">
        <f>SUM($T$4:T91)/S91</f>
        <v>1.3523666416228404E-2</v>
      </c>
      <c r="V91">
        <f t="shared" si="33"/>
        <v>1.4631164266993922E-3</v>
      </c>
      <c r="X91">
        <f t="shared" si="34"/>
        <v>0.19421487603305787</v>
      </c>
      <c r="Y91">
        <f>SUM($X$4:X91)/S91</f>
        <v>1.4462809917355374E-2</v>
      </c>
      <c r="Z91">
        <f t="shared" si="35"/>
        <v>1.6733829656444237E-3</v>
      </c>
    </row>
    <row r="92" spans="1:26" ht="15.75" x14ac:dyDescent="0.25">
      <c r="A92" s="2">
        <v>42388</v>
      </c>
      <c r="B92">
        <v>3.08</v>
      </c>
      <c r="C92">
        <f t="shared" si="24"/>
        <v>-0.1348314606741573</v>
      </c>
      <c r="D92">
        <v>2.0556000000000001</v>
      </c>
      <c r="E92">
        <v>10.206</v>
      </c>
      <c r="F92" s="17">
        <f t="shared" si="22"/>
        <v>2.6628518927829248E-4</v>
      </c>
      <c r="G92" s="17">
        <f t="shared" si="23"/>
        <v>1.0002662851892783</v>
      </c>
      <c r="H92">
        <f t="shared" si="25"/>
        <v>-0.13509774586343559</v>
      </c>
      <c r="I92" s="37">
        <f t="shared" si="26"/>
        <v>1.8251400937381427E-2</v>
      </c>
      <c r="J92" s="11"/>
      <c r="K92" s="11"/>
      <c r="L92" s="11"/>
      <c r="M92" s="11">
        <f t="shared" si="27"/>
        <v>-1.756111402889154</v>
      </c>
      <c r="N92" s="11"/>
      <c r="O92" s="11">
        <f t="shared" si="28"/>
        <v>-1.756111402889154</v>
      </c>
      <c r="P92" s="11">
        <f t="shared" si="29"/>
        <v>118</v>
      </c>
      <c r="Q92" s="11">
        <f t="shared" si="30"/>
        <v>-1.756111402889154</v>
      </c>
      <c r="R92" s="11">
        <f t="shared" si="31"/>
        <v>118</v>
      </c>
      <c r="S92" s="11">
        <v>89</v>
      </c>
      <c r="T92">
        <f t="shared" si="32"/>
        <v>0.47520661157024791</v>
      </c>
      <c r="U92">
        <f>SUM($T$4:T92)/S92</f>
        <v>1.8711115238183678E-2</v>
      </c>
      <c r="V92">
        <f t="shared" si="33"/>
        <v>2.8326744706942239E-3</v>
      </c>
      <c r="X92">
        <f t="shared" si="34"/>
        <v>0.47520661157024791</v>
      </c>
      <c r="Y92">
        <f>SUM($X$4:X92)/S92</f>
        <v>1.9639706565140681E-2</v>
      </c>
      <c r="Z92">
        <f t="shared" si="35"/>
        <v>3.1208098711699881E-3</v>
      </c>
    </row>
    <row r="93" spans="1:26" ht="15.75" x14ac:dyDescent="0.25">
      <c r="A93" s="2">
        <v>42389</v>
      </c>
      <c r="B93">
        <v>3.32</v>
      </c>
      <c r="C93">
        <f t="shared" si="24"/>
        <v>7.7922077922077851E-2</v>
      </c>
      <c r="D93">
        <v>1.9824000000000002</v>
      </c>
      <c r="E93">
        <v>10.257</v>
      </c>
      <c r="F93" s="17">
        <f t="shared" si="22"/>
        <v>2.6755309659565185E-4</v>
      </c>
      <c r="G93" s="17">
        <f t="shared" si="23"/>
        <v>1.0002675530965957</v>
      </c>
      <c r="H93">
        <f t="shared" si="25"/>
        <v>7.7654524825482199E-2</v>
      </c>
      <c r="I93" s="37">
        <f t="shared" si="26"/>
        <v>6.0302252258714311E-3</v>
      </c>
      <c r="J93" s="11"/>
      <c r="K93" s="11"/>
      <c r="L93" s="11"/>
      <c r="M93" s="11">
        <f t="shared" si="27"/>
        <v>1.0148955510203543</v>
      </c>
      <c r="N93" s="11"/>
      <c r="O93" s="11">
        <f t="shared" si="28"/>
        <v>1.0148955510203543</v>
      </c>
      <c r="P93" s="11">
        <f t="shared" si="29"/>
        <v>14</v>
      </c>
      <c r="Q93" s="11">
        <f t="shared" si="30"/>
        <v>1.0148955510203543</v>
      </c>
      <c r="R93" s="11">
        <f t="shared" si="31"/>
        <v>14</v>
      </c>
      <c r="S93" s="11">
        <v>90</v>
      </c>
      <c r="T93">
        <f t="shared" si="32"/>
        <v>-0.38429752066115702</v>
      </c>
      <c r="U93">
        <f>SUM($T$4:T93)/S93</f>
        <v>1.4233241505968783E-2</v>
      </c>
      <c r="V93">
        <f t="shared" si="33"/>
        <v>1.657514976277357E-3</v>
      </c>
      <c r="X93">
        <f t="shared" si="34"/>
        <v>-0.38429752066115702</v>
      </c>
      <c r="Y93">
        <f>SUM($X$4:X93)/S93</f>
        <v>1.5151515151515154E-2</v>
      </c>
      <c r="Z93">
        <f t="shared" si="35"/>
        <v>1.878287002253945E-3</v>
      </c>
    </row>
    <row r="94" spans="1:26" ht="15.75" x14ac:dyDescent="0.25">
      <c r="A94" s="2">
        <v>42390</v>
      </c>
      <c r="B94">
        <v>3.55</v>
      </c>
      <c r="C94">
        <f t="shared" si="24"/>
        <v>6.9277108433734941E-2</v>
      </c>
      <c r="D94">
        <v>2.0310999999999999</v>
      </c>
      <c r="E94">
        <v>10.2189</v>
      </c>
      <c r="F94" s="17">
        <f t="shared" si="22"/>
        <v>2.6660595052296898E-4</v>
      </c>
      <c r="G94" s="17">
        <f t="shared" si="23"/>
        <v>1.000266605950523</v>
      </c>
      <c r="H94">
        <f t="shared" si="25"/>
        <v>6.9010502483211972E-2</v>
      </c>
      <c r="I94" s="37">
        <f t="shared" si="26"/>
        <v>4.7624494529854055E-3</v>
      </c>
      <c r="J94" s="11"/>
      <c r="K94" s="11"/>
      <c r="L94" s="11"/>
      <c r="M94" s="11">
        <f t="shared" si="27"/>
        <v>0.90229920725755486</v>
      </c>
      <c r="N94" s="11"/>
      <c r="O94" s="11">
        <f t="shared" si="28"/>
        <v>0.90229920725755486</v>
      </c>
      <c r="P94" s="11">
        <f t="shared" si="29"/>
        <v>16</v>
      </c>
      <c r="Q94" s="11">
        <f t="shared" si="30"/>
        <v>0.90229920725755486</v>
      </c>
      <c r="R94" s="11">
        <f t="shared" si="31"/>
        <v>17</v>
      </c>
      <c r="S94" s="11">
        <v>91</v>
      </c>
      <c r="T94">
        <f t="shared" si="32"/>
        <v>-0.36776859504132231</v>
      </c>
      <c r="U94">
        <f>SUM($T$4:T94)/S94</f>
        <v>1.0035419126328222E-2</v>
      </c>
      <c r="V94">
        <f t="shared" si="33"/>
        <v>8.3314336097616015E-4</v>
      </c>
      <c r="X94">
        <f t="shared" si="34"/>
        <v>-0.35950413223140498</v>
      </c>
      <c r="Y94">
        <f>SUM($X$4:X94)/S94</f>
        <v>1.1034420125329217E-2</v>
      </c>
      <c r="Z94">
        <f t="shared" si="35"/>
        <v>1.0072742638824192E-3</v>
      </c>
    </row>
    <row r="95" spans="1:26" ht="15.75" x14ac:dyDescent="0.25">
      <c r="A95" s="2">
        <v>42391</v>
      </c>
      <c r="B95">
        <v>3.51</v>
      </c>
      <c r="C95">
        <f t="shared" si="24"/>
        <v>-1.1267605633802828E-2</v>
      </c>
      <c r="D95">
        <v>2.0518999999999998</v>
      </c>
      <c r="E95">
        <v>10.1525</v>
      </c>
      <c r="F95" s="17">
        <f t="shared" si="22"/>
        <v>2.6495450061725379E-4</v>
      </c>
      <c r="G95" s="17">
        <f t="shared" si="23"/>
        <v>1.0002649545006173</v>
      </c>
      <c r="H95">
        <f t="shared" si="25"/>
        <v>-1.1532560134420082E-2</v>
      </c>
      <c r="I95" s="37">
        <f t="shared" si="26"/>
        <v>1.3299994325401533E-4</v>
      </c>
      <c r="J95" s="11"/>
      <c r="K95" s="11"/>
      <c r="L95" s="11"/>
      <c r="M95" s="11">
        <f t="shared" si="27"/>
        <v>-0.14675484963111254</v>
      </c>
      <c r="N95" s="11"/>
      <c r="O95" s="11">
        <f t="shared" si="28"/>
        <v>-0.14675484963111254</v>
      </c>
      <c r="P95" s="11">
        <f t="shared" si="29"/>
        <v>65</v>
      </c>
      <c r="Q95" s="11">
        <f t="shared" si="30"/>
        <v>-0.14675484963111254</v>
      </c>
      <c r="R95" s="11">
        <f t="shared" si="31"/>
        <v>65</v>
      </c>
      <c r="S95" s="11">
        <v>92</v>
      </c>
      <c r="T95">
        <f t="shared" si="32"/>
        <v>3.7190082644628086E-2</v>
      </c>
      <c r="U95">
        <f>SUM($T$4:T95)/S95</f>
        <v>1.0330578512396698E-2</v>
      </c>
      <c r="V95">
        <f t="shared" si="33"/>
        <v>8.9257440189753623E-4</v>
      </c>
      <c r="X95">
        <f t="shared" si="34"/>
        <v>3.7190082644628086E-2</v>
      </c>
      <c r="Y95">
        <f>SUM($X$4:X95)/S95</f>
        <v>1.1318720804886814E-2</v>
      </c>
      <c r="Z95">
        <f t="shared" si="35"/>
        <v>1.0714942309659945E-3</v>
      </c>
    </row>
    <row r="96" spans="1:26" ht="15.75" x14ac:dyDescent="0.25">
      <c r="A96" s="2">
        <v>42394</v>
      </c>
      <c r="B96">
        <v>2.95</v>
      </c>
      <c r="C96">
        <f t="shared" si="24"/>
        <v>-0.15954415954415943</v>
      </c>
      <c r="D96">
        <v>2.0011999999999999</v>
      </c>
      <c r="E96">
        <v>10.0328</v>
      </c>
      <c r="F96" s="17">
        <f t="shared" si="22"/>
        <v>2.6197490443369276E-4</v>
      </c>
      <c r="G96" s="17">
        <f t="shared" si="23"/>
        <v>1.0002619749044337</v>
      </c>
      <c r="H96">
        <f t="shared" si="25"/>
        <v>-0.15980613444859312</v>
      </c>
      <c r="I96" s="37">
        <f t="shared" si="26"/>
        <v>2.5538000607401821E-2</v>
      </c>
      <c r="J96" s="11"/>
      <c r="K96" s="11"/>
      <c r="L96" s="11"/>
      <c r="M96" s="11">
        <f t="shared" si="27"/>
        <v>-2.0779817739789976</v>
      </c>
      <c r="N96" s="11"/>
      <c r="O96" s="11">
        <f t="shared" si="28"/>
        <v>-2.0779817739789976</v>
      </c>
      <c r="P96" s="11">
        <f t="shared" si="29"/>
        <v>119</v>
      </c>
      <c r="Q96" s="11">
        <f t="shared" si="30"/>
        <v>-2.0779817739789976</v>
      </c>
      <c r="R96" s="11">
        <f t="shared" si="31"/>
        <v>119</v>
      </c>
      <c r="S96" s="11">
        <v>93</v>
      </c>
      <c r="T96">
        <f t="shared" si="32"/>
        <v>0.48347107438016534</v>
      </c>
      <c r="U96">
        <f>SUM($T$4:T96)/S96</f>
        <v>1.541811072602862E-2</v>
      </c>
      <c r="V96">
        <f t="shared" si="33"/>
        <v>2.0097988061352117E-3</v>
      </c>
      <c r="X96">
        <f t="shared" si="34"/>
        <v>0.48347107438016534</v>
      </c>
      <c r="Y96">
        <f>SUM($X$4:X96)/S96</f>
        <v>1.6395627832577982E-2</v>
      </c>
      <c r="Z96">
        <f t="shared" si="35"/>
        <v>2.272722265297249E-3</v>
      </c>
    </row>
    <row r="97" spans="1:26" ht="15.75" x14ac:dyDescent="0.25">
      <c r="A97" s="2">
        <v>42395</v>
      </c>
      <c r="B97">
        <v>3.19</v>
      </c>
      <c r="C97">
        <f t="shared" si="24"/>
        <v>8.1355932203389741E-2</v>
      </c>
      <c r="D97">
        <v>1.9942</v>
      </c>
      <c r="E97">
        <v>10.055999999999999</v>
      </c>
      <c r="F97" s="17">
        <f t="shared" si="22"/>
        <v>2.6255265590480192E-4</v>
      </c>
      <c r="G97" s="17">
        <f t="shared" si="23"/>
        <v>1.0002625526559048</v>
      </c>
      <c r="H97">
        <f t="shared" si="25"/>
        <v>8.1093379547484939E-2</v>
      </c>
      <c r="I97" s="37">
        <f t="shared" si="26"/>
        <v>6.576136206432449E-3</v>
      </c>
      <c r="J97" s="11"/>
      <c r="K97" s="11"/>
      <c r="L97" s="11"/>
      <c r="M97" s="11">
        <f t="shared" si="27"/>
        <v>1.059619761743285</v>
      </c>
      <c r="N97" s="11"/>
      <c r="O97" s="11">
        <f t="shared" si="28"/>
        <v>1.059619761743285</v>
      </c>
      <c r="P97" s="11">
        <f t="shared" si="29"/>
        <v>12</v>
      </c>
      <c r="Q97" s="11">
        <f t="shared" si="30"/>
        <v>1.059619761743285</v>
      </c>
      <c r="R97" s="11">
        <f t="shared" si="31"/>
        <v>12</v>
      </c>
      <c r="S97" s="11">
        <v>94</v>
      </c>
      <c r="T97">
        <f t="shared" si="32"/>
        <v>-0.40082644628099173</v>
      </c>
      <c r="U97">
        <f>SUM($T$4:T97)/S97</f>
        <v>1.098997714084755E-2</v>
      </c>
      <c r="V97">
        <f t="shared" si="33"/>
        <v>1.0321165609360962E-3</v>
      </c>
      <c r="X97">
        <f t="shared" si="34"/>
        <v>-0.40082644628099173</v>
      </c>
      <c r="Y97">
        <f>SUM($X$4:X97)/S97</f>
        <v>1.1957095129242134E-2</v>
      </c>
      <c r="Z97">
        <f t="shared" si="35"/>
        <v>1.221761786308738E-3</v>
      </c>
    </row>
    <row r="98" spans="1:26" ht="15.75" x14ac:dyDescent="0.25">
      <c r="A98" s="2">
        <v>42396</v>
      </c>
      <c r="B98">
        <v>3.2800000000000002</v>
      </c>
      <c r="C98">
        <f t="shared" si="24"/>
        <v>2.8213166144200722E-2</v>
      </c>
      <c r="D98">
        <v>1.9992999999999999</v>
      </c>
      <c r="E98">
        <v>10.1462</v>
      </c>
      <c r="F98" s="17">
        <f t="shared" si="22"/>
        <v>2.6479776028409674E-4</v>
      </c>
      <c r="G98" s="17">
        <f t="shared" si="23"/>
        <v>1.0002647977602841</v>
      </c>
      <c r="H98">
        <f t="shared" si="25"/>
        <v>2.7948368383916625E-2</v>
      </c>
      <c r="I98" s="37">
        <f t="shared" si="26"/>
        <v>7.8111129532311039E-4</v>
      </c>
      <c r="J98" s="11"/>
      <c r="K98" s="11"/>
      <c r="L98" s="11"/>
      <c r="M98" s="11">
        <f t="shared" si="27"/>
        <v>0.36746218226599192</v>
      </c>
      <c r="N98" s="11"/>
      <c r="O98" s="11">
        <f t="shared" si="28"/>
        <v>0.36746218226599192</v>
      </c>
      <c r="P98" s="11">
        <f t="shared" si="29"/>
        <v>34</v>
      </c>
      <c r="Q98" s="11">
        <f t="shared" si="30"/>
        <v>0.36746218226599192</v>
      </c>
      <c r="R98" s="11">
        <f t="shared" si="31"/>
        <v>34</v>
      </c>
      <c r="S98" s="11">
        <v>95</v>
      </c>
      <c r="T98">
        <f t="shared" si="32"/>
        <v>-0.21900826446280991</v>
      </c>
      <c r="U98">
        <f>SUM($T$4:T98)/S98</f>
        <v>8.5689430187037875E-3</v>
      </c>
      <c r="V98">
        <f t="shared" si="33"/>
        <v>6.3414041122638882E-4</v>
      </c>
      <c r="X98">
        <f t="shared" si="34"/>
        <v>-0.21900826446280991</v>
      </c>
      <c r="Y98">
        <f>SUM($X$4:X98)/S98</f>
        <v>9.5258808177468481E-3</v>
      </c>
      <c r="Z98">
        <f t="shared" si="35"/>
        <v>7.836844098747409E-4</v>
      </c>
    </row>
    <row r="99" spans="1:26" ht="15.75" x14ac:dyDescent="0.25">
      <c r="A99" s="2">
        <v>42397</v>
      </c>
      <c r="B99">
        <v>3.16</v>
      </c>
      <c r="C99">
        <f t="shared" si="24"/>
        <v>-3.6585365853658569E-2</v>
      </c>
      <c r="D99">
        <v>1.9784000000000002</v>
      </c>
      <c r="E99">
        <v>10.066000000000001</v>
      </c>
      <c r="F99" s="17">
        <f t="shared" si="22"/>
        <v>2.6280164925318594E-4</v>
      </c>
      <c r="G99" s="17">
        <f t="shared" si="23"/>
        <v>1.0002628016492532</v>
      </c>
      <c r="H99">
        <f t="shared" si="25"/>
        <v>-3.6848167502911755E-2</v>
      </c>
      <c r="I99" s="37">
        <f t="shared" si="26"/>
        <v>1.3577874483226419E-3</v>
      </c>
      <c r="J99" s="11"/>
      <c r="K99" s="11"/>
      <c r="L99" s="11"/>
      <c r="M99" s="11">
        <f t="shared" si="27"/>
        <v>-0.47650583797906965</v>
      </c>
      <c r="N99" s="11"/>
      <c r="O99" s="11">
        <f t="shared" si="28"/>
        <v>-0.47650583797906965</v>
      </c>
      <c r="P99" s="11">
        <f t="shared" si="29"/>
        <v>79</v>
      </c>
      <c r="Q99" s="11">
        <f t="shared" si="30"/>
        <v>-0.47650583797906965</v>
      </c>
      <c r="R99" s="11">
        <f t="shared" si="31"/>
        <v>79</v>
      </c>
      <c r="S99" s="11">
        <v>96</v>
      </c>
      <c r="T99">
        <f t="shared" si="32"/>
        <v>0.15289256198347112</v>
      </c>
      <c r="U99">
        <f>SUM($T$4:T99)/S99</f>
        <v>1.007231404958678E-2</v>
      </c>
      <c r="V99">
        <f t="shared" si="33"/>
        <v>8.8539499909966451E-4</v>
      </c>
      <c r="X99">
        <f t="shared" si="34"/>
        <v>0.15289256198347112</v>
      </c>
      <c r="Y99">
        <f>SUM($X$4:X99)/S99</f>
        <v>1.1019283746556476E-2</v>
      </c>
      <c r="Z99">
        <f t="shared" si="35"/>
        <v>1.0597057246876252E-3</v>
      </c>
    </row>
    <row r="100" spans="1:26" ht="15.75" x14ac:dyDescent="0.25">
      <c r="A100" s="2">
        <v>42398</v>
      </c>
      <c r="B100">
        <v>3.39</v>
      </c>
      <c r="C100">
        <f t="shared" si="24"/>
        <v>7.2784810126582264E-2</v>
      </c>
      <c r="D100">
        <v>1.9209000000000001</v>
      </c>
      <c r="E100">
        <v>9.8673999999999999</v>
      </c>
      <c r="F100" s="17">
        <f t="shared" si="22"/>
        <v>2.5785241113474022E-4</v>
      </c>
      <c r="G100" s="17">
        <f t="shared" si="23"/>
        <v>1.0002578524111347</v>
      </c>
      <c r="H100">
        <f t="shared" si="25"/>
        <v>7.2526957715447524E-2</v>
      </c>
      <c r="I100" s="37">
        <f t="shared" si="26"/>
        <v>5.2601595954583132E-3</v>
      </c>
      <c r="J100" s="11"/>
      <c r="K100" s="11"/>
      <c r="L100" s="11"/>
      <c r="M100" s="11">
        <f t="shared" si="27"/>
        <v>0.94798524306806375</v>
      </c>
      <c r="N100" s="11"/>
      <c r="O100" s="11">
        <f t="shared" ref="O100:O122" si="36">M100</f>
        <v>0.94798524306806375</v>
      </c>
      <c r="P100" s="11">
        <f t="shared" ref="P100:P131" si="37">RANK(O100,$O$4:$O$123)</f>
        <v>15</v>
      </c>
      <c r="Q100" s="11">
        <f t="shared" ref="Q100:Q122" si="38">M100</f>
        <v>0.94798524306806375</v>
      </c>
      <c r="R100" s="11">
        <f t="shared" ref="R100:R131" si="39">RANK(Q100,$Q$4:$Q$123)</f>
        <v>16</v>
      </c>
      <c r="S100" s="11">
        <v>97</v>
      </c>
      <c r="T100">
        <f t="shared" ref="T100:T123" si="40">P100/(COUNT($M$4:$M$123)+1)-0.5</f>
        <v>-0.37603305785123964</v>
      </c>
      <c r="U100">
        <f>SUM($T$4:T100)/S100</f>
        <v>6.0918462980318689E-3</v>
      </c>
      <c r="V100">
        <f t="shared" ref="V100:V131" si="41">(S100/11)*U100^2</f>
        <v>3.2724794162981136E-4</v>
      </c>
      <c r="X100">
        <f t="shared" ref="X100:X123" si="42">R100/(COUNT($O$4:$O$123)+1)-0.5</f>
        <v>-0.36776859504132231</v>
      </c>
      <c r="Y100">
        <f>SUM($X$4:X100)/S100</f>
        <v>7.1142540683309221E-3</v>
      </c>
      <c r="Z100">
        <f t="shared" ref="Z100:Z131" si="43">(S100/11)*Y100^2</f>
        <v>4.4631120563909258E-4</v>
      </c>
    </row>
    <row r="101" spans="1:26" ht="15.75" x14ac:dyDescent="0.25">
      <c r="A101" s="2">
        <v>42401</v>
      </c>
      <c r="B101">
        <v>3.21</v>
      </c>
      <c r="C101">
        <f t="shared" si="24"/>
        <v>-5.3097345132743411E-2</v>
      </c>
      <c r="D101">
        <v>1.9485999999999999</v>
      </c>
      <c r="E101">
        <v>9.8507999999999996</v>
      </c>
      <c r="F101" s="17">
        <f t="shared" si="22"/>
        <v>2.5743832463942518E-4</v>
      </c>
      <c r="G101" s="17">
        <f t="shared" si="23"/>
        <v>1.0002574383246394</v>
      </c>
      <c r="H101">
        <f t="shared" si="25"/>
        <v>-5.3354783457382836E-2</v>
      </c>
      <c r="I101" s="37">
        <f t="shared" si="26"/>
        <v>2.846732917784213E-3</v>
      </c>
      <c r="J101" s="11"/>
      <c r="K101" s="11"/>
      <c r="L101" s="11"/>
      <c r="M101" s="11">
        <f t="shared" si="27"/>
        <v>-0.69156599494307458</v>
      </c>
      <c r="N101" s="11"/>
      <c r="O101" s="11">
        <f t="shared" si="36"/>
        <v>-0.69156599494307458</v>
      </c>
      <c r="P101" s="11">
        <f t="shared" si="37"/>
        <v>93</v>
      </c>
      <c r="Q101" s="11">
        <f t="shared" si="38"/>
        <v>-0.69156599494307458</v>
      </c>
      <c r="R101" s="11">
        <f t="shared" si="39"/>
        <v>93</v>
      </c>
      <c r="S101" s="11">
        <v>98</v>
      </c>
      <c r="T101">
        <f t="shared" si="40"/>
        <v>0.26859504132231404</v>
      </c>
      <c r="U101">
        <f>SUM($T$4:T101)/S101</f>
        <v>8.7704503288918902E-3</v>
      </c>
      <c r="V101">
        <f t="shared" si="41"/>
        <v>6.8529439083753326E-4</v>
      </c>
      <c r="X101">
        <f t="shared" si="42"/>
        <v>0.26859504132231404</v>
      </c>
      <c r="Y101">
        <f>SUM($X$4:X101)/S101</f>
        <v>9.7824253668409543E-3</v>
      </c>
      <c r="Z101">
        <f t="shared" si="43"/>
        <v>8.5256299215142825E-4</v>
      </c>
    </row>
    <row r="102" spans="1:26" ht="15.75" x14ac:dyDescent="0.25">
      <c r="A102" s="2">
        <v>42402</v>
      </c>
      <c r="B102">
        <v>2.99</v>
      </c>
      <c r="C102">
        <f t="shared" si="24"/>
        <v>-6.8535825545171264E-2</v>
      </c>
      <c r="D102">
        <v>1.8448</v>
      </c>
      <c r="E102">
        <v>10.0032</v>
      </c>
      <c r="F102" s="17">
        <f t="shared" si="22"/>
        <v>2.6123759684670844E-4</v>
      </c>
      <c r="G102" s="17">
        <f t="shared" si="23"/>
        <v>1.0002612375968467</v>
      </c>
      <c r="H102">
        <f t="shared" si="25"/>
        <v>-6.8797063142017972E-2</v>
      </c>
      <c r="I102" s="37">
        <f t="shared" si="26"/>
        <v>4.7330358969668081E-3</v>
      </c>
      <c r="J102" s="11"/>
      <c r="K102" s="11"/>
      <c r="L102" s="11"/>
      <c r="M102" s="11">
        <f t="shared" si="27"/>
        <v>-0.89264437353503634</v>
      </c>
      <c r="N102" s="11"/>
      <c r="O102" s="11">
        <f t="shared" si="36"/>
        <v>-0.89264437353503634</v>
      </c>
      <c r="P102" s="11">
        <f t="shared" si="37"/>
        <v>104</v>
      </c>
      <c r="Q102" s="11">
        <f t="shared" si="38"/>
        <v>-0.89264437353503634</v>
      </c>
      <c r="R102" s="11">
        <f t="shared" si="39"/>
        <v>104</v>
      </c>
      <c r="S102" s="11">
        <v>99</v>
      </c>
      <c r="T102">
        <f t="shared" si="40"/>
        <v>0.35950413223140498</v>
      </c>
      <c r="U102">
        <f>SUM($T$4:T102)/S102</f>
        <v>1.231321479255364E-2</v>
      </c>
      <c r="V102">
        <f t="shared" si="41"/>
        <v>1.364537326748056E-3</v>
      </c>
      <c r="X102">
        <f t="shared" si="42"/>
        <v>0.35950413223140498</v>
      </c>
      <c r="Y102">
        <f>SUM($X$4:X102)/S102</f>
        <v>1.3314967860422407E-2</v>
      </c>
      <c r="Z102">
        <f t="shared" si="43"/>
        <v>1.595595322116735E-3</v>
      </c>
    </row>
    <row r="103" spans="1:26" ht="15.75" x14ac:dyDescent="0.25">
      <c r="A103" s="2">
        <v>42403</v>
      </c>
      <c r="B103">
        <v>3.36</v>
      </c>
      <c r="C103">
        <f t="shared" si="24"/>
        <v>0.12374581939799319</v>
      </c>
      <c r="D103">
        <v>1.8860999999999999</v>
      </c>
      <c r="E103">
        <v>9.9941999999999993</v>
      </c>
      <c r="F103" s="17">
        <f t="shared" si="22"/>
        <v>2.6101337626083243E-4</v>
      </c>
      <c r="G103" s="17">
        <f t="shared" si="23"/>
        <v>1.0002610133762608</v>
      </c>
      <c r="H103">
        <f t="shared" si="25"/>
        <v>0.12348480602173235</v>
      </c>
      <c r="I103" s="37">
        <f t="shared" si="26"/>
        <v>1.5248497318224866E-2</v>
      </c>
      <c r="J103" s="11"/>
      <c r="K103" s="11"/>
      <c r="L103" s="11"/>
      <c r="M103" s="11">
        <f t="shared" si="27"/>
        <v>1.6117265467430264</v>
      </c>
      <c r="N103" s="11"/>
      <c r="O103" s="11">
        <f t="shared" si="36"/>
        <v>1.6117265467430264</v>
      </c>
      <c r="P103" s="11">
        <f t="shared" si="37"/>
        <v>7</v>
      </c>
      <c r="Q103" s="11">
        <f t="shared" si="38"/>
        <v>1.6117265467430264</v>
      </c>
      <c r="R103" s="11">
        <f t="shared" si="39"/>
        <v>7</v>
      </c>
      <c r="S103" s="11">
        <v>100</v>
      </c>
      <c r="T103">
        <f t="shared" si="40"/>
        <v>-0.44214876033057848</v>
      </c>
      <c r="U103">
        <f>SUM($T$4:T103)/S103</f>
        <v>7.7685950413223194E-3</v>
      </c>
      <c r="V103">
        <f t="shared" si="41"/>
        <v>5.4864608105507028E-4</v>
      </c>
      <c r="X103">
        <f t="shared" si="42"/>
        <v>-0.44214876033057848</v>
      </c>
      <c r="Y103">
        <f>SUM($X$4:X103)/S103</f>
        <v>8.7603305785123979E-3</v>
      </c>
      <c r="Z103">
        <f t="shared" si="43"/>
        <v>6.9766719858926701E-4</v>
      </c>
    </row>
    <row r="104" spans="1:26" ht="15.75" x14ac:dyDescent="0.25">
      <c r="A104" s="2">
        <v>42404</v>
      </c>
      <c r="B104">
        <v>3.26</v>
      </c>
      <c r="C104">
        <f t="shared" si="24"/>
        <v>-2.9761904761904788E-2</v>
      </c>
      <c r="D104">
        <v>1.8395000000000001</v>
      </c>
      <c r="E104">
        <v>9.9702999999999999</v>
      </c>
      <c r="F104" s="17">
        <f t="shared" si="22"/>
        <v>2.6041785722186184E-4</v>
      </c>
      <c r="G104" s="17">
        <f t="shared" si="23"/>
        <v>1.0002604178572219</v>
      </c>
      <c r="H104">
        <f t="shared" si="25"/>
        <v>-3.002232261912665E-2</v>
      </c>
      <c r="I104" s="37">
        <f t="shared" si="26"/>
        <v>9.0133985544692372E-4</v>
      </c>
      <c r="J104" s="11"/>
      <c r="K104" s="11"/>
      <c r="L104" s="11"/>
      <c r="M104" s="11">
        <f t="shared" si="27"/>
        <v>-0.38763371740360825</v>
      </c>
      <c r="N104" s="11"/>
      <c r="O104" s="11">
        <f t="shared" si="36"/>
        <v>-0.38763371740360825</v>
      </c>
      <c r="P104" s="11">
        <f t="shared" si="37"/>
        <v>74</v>
      </c>
      <c r="Q104" s="11">
        <f t="shared" si="38"/>
        <v>-0.38763371740360825</v>
      </c>
      <c r="R104" s="11">
        <f t="shared" si="39"/>
        <v>74</v>
      </c>
      <c r="S104" s="11">
        <v>101</v>
      </c>
      <c r="T104">
        <f t="shared" si="40"/>
        <v>0.11157024793388426</v>
      </c>
      <c r="U104">
        <f>SUM($T$4:T104)/S104</f>
        <v>8.7963341788724371E-3</v>
      </c>
      <c r="V104">
        <f t="shared" si="41"/>
        <v>7.1044772669330385E-4</v>
      </c>
      <c r="X104">
        <f t="shared" si="42"/>
        <v>0.11157024793388426</v>
      </c>
      <c r="Y104">
        <f>SUM($X$4:X104)/S104</f>
        <v>9.7782505523279616E-3</v>
      </c>
      <c r="Z104">
        <f t="shared" si="43"/>
        <v>8.7791205184311911E-4</v>
      </c>
    </row>
    <row r="105" spans="1:26" ht="15.75" x14ac:dyDescent="0.25">
      <c r="A105" s="2">
        <v>42405</v>
      </c>
      <c r="B105">
        <v>3.06</v>
      </c>
      <c r="C105">
        <f t="shared" si="24"/>
        <v>-6.1349693251533666E-2</v>
      </c>
      <c r="D105">
        <v>1.8357000000000001</v>
      </c>
      <c r="E105">
        <v>10.0228</v>
      </c>
      <c r="F105" s="17">
        <f t="shared" si="22"/>
        <v>2.6172583615924339E-4</v>
      </c>
      <c r="G105" s="17">
        <f t="shared" si="23"/>
        <v>1.0002617258361592</v>
      </c>
      <c r="H105">
        <f t="shared" si="25"/>
        <v>-6.1611419087692909E-2</v>
      </c>
      <c r="I105" s="37">
        <f t="shared" si="26"/>
        <v>3.79596696199933E-3</v>
      </c>
      <c r="J105" s="11"/>
      <c r="K105" s="11"/>
      <c r="L105" s="11"/>
      <c r="M105" s="11">
        <f t="shared" si="27"/>
        <v>-0.79904864446387791</v>
      </c>
      <c r="N105" s="11"/>
      <c r="O105" s="11">
        <f t="shared" si="36"/>
        <v>-0.79904864446387791</v>
      </c>
      <c r="P105" s="11">
        <f t="shared" si="37"/>
        <v>99</v>
      </c>
      <c r="Q105" s="11">
        <f t="shared" si="38"/>
        <v>-0.79904864446387791</v>
      </c>
      <c r="R105" s="11">
        <f t="shared" si="39"/>
        <v>99</v>
      </c>
      <c r="S105" s="11">
        <v>102</v>
      </c>
      <c r="T105">
        <f t="shared" si="40"/>
        <v>0.31818181818181823</v>
      </c>
      <c r="U105">
        <f>SUM($T$4:T105)/S105</f>
        <v>1.1829525198509159E-2</v>
      </c>
      <c r="V105">
        <f t="shared" si="41"/>
        <v>1.2976038159146039E-3</v>
      </c>
      <c r="X105">
        <f t="shared" si="42"/>
        <v>0.31818181818181823</v>
      </c>
      <c r="Y105">
        <f>SUM($X$4:X105)/S105</f>
        <v>1.2801814940852375E-2</v>
      </c>
      <c r="Z105">
        <f t="shared" si="43"/>
        <v>1.5196745008675249E-3</v>
      </c>
    </row>
    <row r="106" spans="1:26" ht="15.75" x14ac:dyDescent="0.25">
      <c r="A106" s="2">
        <v>42408</v>
      </c>
      <c r="B106">
        <v>2.04</v>
      </c>
      <c r="C106">
        <f t="shared" si="24"/>
        <v>-0.33333333333333331</v>
      </c>
      <c r="D106">
        <v>1.7483</v>
      </c>
      <c r="E106">
        <v>10.072100000000001</v>
      </c>
      <c r="F106" s="17">
        <f t="shared" si="22"/>
        <v>2.6295352411787043E-4</v>
      </c>
      <c r="G106" s="17">
        <f t="shared" si="23"/>
        <v>1.0002629535241179</v>
      </c>
      <c r="H106">
        <f t="shared" si="25"/>
        <v>-0.33359628685745119</v>
      </c>
      <c r="I106" s="37">
        <f t="shared" si="26"/>
        <v>0.11128648260507885</v>
      </c>
      <c r="J106" s="11"/>
      <c r="K106" s="11"/>
      <c r="L106" s="11"/>
      <c r="M106" s="11">
        <f t="shared" si="27"/>
        <v>-4.3414976349204082</v>
      </c>
      <c r="N106" s="11"/>
      <c r="O106" s="11">
        <f t="shared" si="36"/>
        <v>-4.3414976349204082</v>
      </c>
      <c r="P106" s="11">
        <f t="shared" si="37"/>
        <v>120</v>
      </c>
      <c r="Q106" s="11">
        <f t="shared" si="38"/>
        <v>-4.3414976349204082</v>
      </c>
      <c r="R106" s="11">
        <f t="shared" si="39"/>
        <v>120</v>
      </c>
      <c r="S106" s="11">
        <v>103</v>
      </c>
      <c r="T106">
        <f t="shared" si="40"/>
        <v>0.49173553719008267</v>
      </c>
      <c r="U106">
        <f>SUM($T$4:T106)/S106</f>
        <v>1.6488806868330264E-2</v>
      </c>
      <c r="V106">
        <f t="shared" si="41"/>
        <v>2.5457924954484373E-3</v>
      </c>
      <c r="X106">
        <f t="shared" si="42"/>
        <v>0.49173553719008267</v>
      </c>
      <c r="Y106">
        <f>SUM($X$4:X106)/S106</f>
        <v>1.7451656904437136E-2</v>
      </c>
      <c r="Z106">
        <f t="shared" si="43"/>
        <v>2.8517921688317634E-3</v>
      </c>
    </row>
    <row r="107" spans="1:26" ht="15.75" x14ac:dyDescent="0.25">
      <c r="A107" s="2">
        <v>42409</v>
      </c>
      <c r="B107">
        <v>1.95</v>
      </c>
      <c r="C107">
        <f t="shared" si="24"/>
        <v>-4.4117647058823567E-2</v>
      </c>
      <c r="D107">
        <v>1.726</v>
      </c>
      <c r="E107">
        <v>10.0581</v>
      </c>
      <c r="F107" s="17">
        <f t="shared" si="22"/>
        <v>2.6260494637941889E-4</v>
      </c>
      <c r="G107" s="17">
        <f t="shared" si="23"/>
        <v>1.0002626049463794</v>
      </c>
      <c r="H107">
        <f t="shared" si="25"/>
        <v>-4.4380252005202986E-2</v>
      </c>
      <c r="I107" s="37">
        <f t="shared" si="26"/>
        <v>1.9696067680453236E-3</v>
      </c>
      <c r="J107" s="11"/>
      <c r="K107" s="11"/>
      <c r="L107" s="11"/>
      <c r="M107" s="11">
        <f t="shared" si="27"/>
        <v>-0.57460998109240746</v>
      </c>
      <c r="N107" s="11"/>
      <c r="O107" s="11">
        <f t="shared" si="36"/>
        <v>-0.57460998109240746</v>
      </c>
      <c r="P107" s="11">
        <f t="shared" si="37"/>
        <v>87</v>
      </c>
      <c r="Q107" s="11">
        <f t="shared" si="38"/>
        <v>-0.57460998109240746</v>
      </c>
      <c r="R107" s="11">
        <f t="shared" si="39"/>
        <v>87</v>
      </c>
      <c r="S107" s="11">
        <v>104</v>
      </c>
      <c r="T107">
        <f t="shared" si="40"/>
        <v>0.21900826446280997</v>
      </c>
      <c r="U107">
        <f>SUM($T$4:T107)/S107</f>
        <v>1.843610934520026E-2</v>
      </c>
      <c r="V107">
        <f t="shared" si="41"/>
        <v>3.2135066627246144E-3</v>
      </c>
      <c r="X107">
        <f t="shared" si="42"/>
        <v>0.21900826446280997</v>
      </c>
      <c r="Y107">
        <f>SUM($X$4:X107)/S107</f>
        <v>1.9389701207883029E-2</v>
      </c>
      <c r="Z107">
        <f t="shared" si="43"/>
        <v>3.5545357586201807E-3</v>
      </c>
    </row>
    <row r="108" spans="1:26" ht="15.75" x14ac:dyDescent="0.25">
      <c r="A108" s="2">
        <v>42410</v>
      </c>
      <c r="B108">
        <v>1.7</v>
      </c>
      <c r="C108">
        <f t="shared" si="24"/>
        <v>-0.12820512820512822</v>
      </c>
      <c r="D108">
        <v>1.6680999999999999</v>
      </c>
      <c r="E108">
        <v>10.050700000000001</v>
      </c>
      <c r="F108" s="17">
        <f t="shared" si="22"/>
        <v>2.6242068028214938E-4</v>
      </c>
      <c r="G108" s="17">
        <f t="shared" si="23"/>
        <v>1.0002624206802821</v>
      </c>
      <c r="H108">
        <f t="shared" si="25"/>
        <v>-0.12846754888541037</v>
      </c>
      <c r="I108" s="37">
        <f t="shared" si="26"/>
        <v>1.6503911116625303E-2</v>
      </c>
      <c r="J108" s="11"/>
      <c r="K108" s="11"/>
      <c r="L108" s="11"/>
      <c r="M108" s="11">
        <f t="shared" si="27"/>
        <v>-1.6698067826616958</v>
      </c>
      <c r="N108" s="11"/>
      <c r="O108" s="11">
        <f t="shared" si="36"/>
        <v>-1.6698067826616958</v>
      </c>
      <c r="P108" s="11">
        <f t="shared" si="37"/>
        <v>117</v>
      </c>
      <c r="Q108" s="11">
        <f t="shared" si="38"/>
        <v>-1.6698067826616958</v>
      </c>
      <c r="R108" s="11">
        <f t="shared" si="39"/>
        <v>117</v>
      </c>
      <c r="S108" s="11">
        <v>105</v>
      </c>
      <c r="T108">
        <f t="shared" si="40"/>
        <v>0.46694214876033058</v>
      </c>
      <c r="U108">
        <f>SUM($T$4:T108)/S108</f>
        <v>2.2707595434868166E-2</v>
      </c>
      <c r="V108">
        <f t="shared" si="41"/>
        <v>4.9219694086847987E-3</v>
      </c>
      <c r="X108">
        <f t="shared" si="42"/>
        <v>0.46694214876033058</v>
      </c>
      <c r="Y108">
        <f>SUM($X$4:X108)/S108</f>
        <v>2.3652105470287295E-2</v>
      </c>
      <c r="Z108">
        <f t="shared" si="43"/>
        <v>5.3399381621497622E-3</v>
      </c>
    </row>
    <row r="109" spans="1:26" ht="15.75" x14ac:dyDescent="0.25">
      <c r="A109" s="2">
        <v>42411</v>
      </c>
      <c r="B109">
        <v>1.78</v>
      </c>
      <c r="C109">
        <f t="shared" si="24"/>
        <v>4.7058823529411806E-2</v>
      </c>
      <c r="D109">
        <v>1.659</v>
      </c>
      <c r="E109">
        <v>10.0928</v>
      </c>
      <c r="F109" s="17">
        <f t="shared" si="22"/>
        <v>2.6346884019456951E-4</v>
      </c>
      <c r="G109" s="17">
        <f t="shared" si="23"/>
        <v>1.0002634688401946</v>
      </c>
      <c r="H109">
        <f t="shared" si="25"/>
        <v>4.6795354689217236E-2</v>
      </c>
      <c r="I109" s="37">
        <f t="shared" si="26"/>
        <v>2.1898052204896456E-3</v>
      </c>
      <c r="J109" s="11"/>
      <c r="K109" s="11"/>
      <c r="L109" s="11"/>
      <c r="M109" s="11">
        <f t="shared" si="27"/>
        <v>0.61291731316523468</v>
      </c>
      <c r="N109" s="11"/>
      <c r="O109" s="11">
        <f t="shared" si="36"/>
        <v>0.61291731316523468</v>
      </c>
      <c r="P109" s="11">
        <f t="shared" si="37"/>
        <v>23</v>
      </c>
      <c r="Q109" s="11">
        <f t="shared" si="38"/>
        <v>0.61291731316523468</v>
      </c>
      <c r="R109" s="11">
        <f t="shared" si="39"/>
        <v>24</v>
      </c>
      <c r="S109" s="11">
        <v>106</v>
      </c>
      <c r="T109">
        <f t="shared" si="40"/>
        <v>-0.30991735537190079</v>
      </c>
      <c r="U109">
        <f>SUM($T$4:T109)/S109</f>
        <v>1.9569624200842045E-2</v>
      </c>
      <c r="V109">
        <f t="shared" si="41"/>
        <v>3.6904400258537602E-3</v>
      </c>
      <c r="X109">
        <f t="shared" si="42"/>
        <v>-0.30165289256198347</v>
      </c>
      <c r="Y109">
        <f>SUM($X$4:X109)/S109</f>
        <v>2.0583190394511158E-2</v>
      </c>
      <c r="Z109">
        <f t="shared" si="43"/>
        <v>4.0826162765972562E-3</v>
      </c>
    </row>
    <row r="110" spans="1:26" ht="15.75" x14ac:dyDescent="0.25">
      <c r="A110" s="2">
        <v>42412</v>
      </c>
      <c r="B110">
        <v>1.5899999999999999</v>
      </c>
      <c r="C110">
        <f t="shared" si="24"/>
        <v>-0.10674157303370796</v>
      </c>
      <c r="D110">
        <v>1.7481</v>
      </c>
      <c r="E110">
        <v>10.0406</v>
      </c>
      <c r="F110" s="17">
        <f t="shared" si="22"/>
        <v>2.621691620174893E-4</v>
      </c>
      <c r="G110" s="17">
        <f t="shared" si="23"/>
        <v>1.0002621691620175</v>
      </c>
      <c r="H110">
        <f t="shared" si="25"/>
        <v>-0.10700374219572545</v>
      </c>
      <c r="I110" s="37">
        <f t="shared" si="26"/>
        <v>1.1449800843889274E-2</v>
      </c>
      <c r="J110" s="11"/>
      <c r="K110" s="11"/>
      <c r="L110" s="11"/>
      <c r="M110" s="11">
        <f t="shared" si="27"/>
        <v>-1.3902548606205816</v>
      </c>
      <c r="N110" s="11"/>
      <c r="O110" s="11">
        <f t="shared" si="36"/>
        <v>-1.3902548606205816</v>
      </c>
      <c r="P110" s="11">
        <f t="shared" si="37"/>
        <v>115</v>
      </c>
      <c r="Q110" s="11">
        <f t="shared" si="38"/>
        <v>-1.3902548606205816</v>
      </c>
      <c r="R110" s="11">
        <f t="shared" si="39"/>
        <v>115</v>
      </c>
      <c r="S110" s="11">
        <v>107</v>
      </c>
      <c r="T110">
        <f t="shared" si="40"/>
        <v>0.45041322314049592</v>
      </c>
      <c r="U110">
        <f>SUM($T$4:T110)/S110</f>
        <v>2.3596199891866846E-2</v>
      </c>
      <c r="V110">
        <f t="shared" si="41"/>
        <v>5.4159572253683862E-3</v>
      </c>
      <c r="X110">
        <f t="shared" si="42"/>
        <v>0.45041322314049592</v>
      </c>
      <c r="Y110">
        <f>SUM($X$4:X110)/S110</f>
        <v>2.4600293504286715E-2</v>
      </c>
      <c r="Z110">
        <f t="shared" si="43"/>
        <v>5.8866968302894972E-3</v>
      </c>
    </row>
    <row r="111" spans="1:26" ht="15.75" x14ac:dyDescent="0.25">
      <c r="A111" s="2">
        <v>42416</v>
      </c>
      <c r="B111">
        <v>1.8599999999999999</v>
      </c>
      <c r="C111">
        <f t="shared" si="24"/>
        <v>0.169811320754717</v>
      </c>
      <c r="D111">
        <v>1.7723</v>
      </c>
      <c r="E111">
        <v>9.9839000000000002</v>
      </c>
      <c r="F111" s="17">
        <f t="shared" si="22"/>
        <v>2.6075674580483543E-4</v>
      </c>
      <c r="G111" s="17">
        <f t="shared" si="23"/>
        <v>1.0002607567458048</v>
      </c>
      <c r="H111">
        <f t="shared" si="25"/>
        <v>0.16955056400891216</v>
      </c>
      <c r="I111" s="37">
        <f t="shared" si="26"/>
        <v>2.874739375574022E-2</v>
      </c>
      <c r="J111" s="11"/>
      <c r="K111" s="11"/>
      <c r="L111" s="11"/>
      <c r="M111" s="11">
        <f t="shared" si="27"/>
        <v>2.2117063423179442</v>
      </c>
      <c r="N111" s="11"/>
      <c r="O111" s="11">
        <f t="shared" si="36"/>
        <v>2.2117063423179442</v>
      </c>
      <c r="P111" s="11">
        <f t="shared" si="37"/>
        <v>4</v>
      </c>
      <c r="Q111" s="11">
        <f t="shared" si="38"/>
        <v>2.2117063423179442</v>
      </c>
      <c r="R111" s="11">
        <f t="shared" si="39"/>
        <v>4</v>
      </c>
      <c r="S111" s="11">
        <v>108</v>
      </c>
      <c r="T111">
        <f t="shared" si="40"/>
        <v>-0.46694214876033058</v>
      </c>
      <c r="U111">
        <f>SUM($T$4:T111)/S111</f>
        <v>1.9054178145087239E-2</v>
      </c>
      <c r="V111">
        <f t="shared" si="41"/>
        <v>3.5646058287954348E-3</v>
      </c>
      <c r="X111">
        <f t="shared" si="42"/>
        <v>-0.46694214876033058</v>
      </c>
      <c r="Y111">
        <f>SUM($X$4:X111)/S111</f>
        <v>2.0048974594429145E-2</v>
      </c>
      <c r="Z111">
        <f t="shared" si="43"/>
        <v>3.9465299351919142E-3</v>
      </c>
    </row>
    <row r="112" spans="1:26" ht="15.75" x14ac:dyDescent="0.25">
      <c r="A112" s="2">
        <v>42417</v>
      </c>
      <c r="B112">
        <v>1.88</v>
      </c>
      <c r="C112">
        <f t="shared" si="24"/>
        <v>1.075268817204302E-2</v>
      </c>
      <c r="D112">
        <v>1.819</v>
      </c>
      <c r="E112">
        <v>9.9054000000000002</v>
      </c>
      <c r="F112" s="17">
        <f t="shared" si="22"/>
        <v>2.5880008513556874E-4</v>
      </c>
      <c r="G112" s="17">
        <f t="shared" si="23"/>
        <v>1.0002588000851356</v>
      </c>
      <c r="H112">
        <f t="shared" si="25"/>
        <v>1.0493888086907452E-2</v>
      </c>
      <c r="I112" s="37">
        <f t="shared" si="26"/>
        <v>1.1012168718053814E-4</v>
      </c>
      <c r="J112" s="11"/>
      <c r="K112" s="11"/>
      <c r="L112" s="11"/>
      <c r="M112" s="11">
        <f t="shared" si="27"/>
        <v>0.14004831080388427</v>
      </c>
      <c r="N112" s="11"/>
      <c r="O112" s="11">
        <f t="shared" si="36"/>
        <v>0.14004831080388427</v>
      </c>
      <c r="P112" s="11">
        <f t="shared" si="37"/>
        <v>51</v>
      </c>
      <c r="Q112" s="11">
        <f t="shared" si="38"/>
        <v>0.14004831080388427</v>
      </c>
      <c r="R112" s="11">
        <f t="shared" si="39"/>
        <v>51</v>
      </c>
      <c r="S112" s="11">
        <v>109</v>
      </c>
      <c r="T112">
        <f t="shared" si="40"/>
        <v>-7.8512396694214892E-2</v>
      </c>
      <c r="U112">
        <f>SUM($T$4:T112)/S112</f>
        <v>1.8159071953900981E-2</v>
      </c>
      <c r="V112">
        <f t="shared" si="41"/>
        <v>3.2675414973398088E-3</v>
      </c>
      <c r="X112">
        <f t="shared" si="42"/>
        <v>-7.8512396694214892E-2</v>
      </c>
      <c r="Y112">
        <f>SUM($X$4:X112)/S112</f>
        <v>1.9144741830313148E-2</v>
      </c>
      <c r="Z112">
        <f t="shared" si="43"/>
        <v>3.6318912938798431E-3</v>
      </c>
    </row>
    <row r="113" spans="1:27" ht="15.75" x14ac:dyDescent="0.25">
      <c r="A113" s="2">
        <v>42418</v>
      </c>
      <c r="B113">
        <v>1.98</v>
      </c>
      <c r="C113">
        <f t="shared" si="24"/>
        <v>5.3191489361702177E-2</v>
      </c>
      <c r="D113">
        <v>1.7396</v>
      </c>
      <c r="E113">
        <v>9.8940000000000001</v>
      </c>
      <c r="F113" s="17">
        <f t="shared" si="22"/>
        <v>2.5851581724967154E-4</v>
      </c>
      <c r="G113" s="17">
        <f t="shared" si="23"/>
        <v>1.0002585158172497</v>
      </c>
      <c r="H113">
        <f t="shared" si="25"/>
        <v>5.2932973544452505E-2</v>
      </c>
      <c r="I113" s="37">
        <f t="shared" si="26"/>
        <v>2.8018996882577087E-3</v>
      </c>
      <c r="J113" s="11"/>
      <c r="K113" s="11"/>
      <c r="L113" s="11"/>
      <c r="M113" s="11">
        <f t="shared" si="27"/>
        <v>0.69279217578517227</v>
      </c>
      <c r="N113" s="11"/>
      <c r="O113" s="11">
        <f t="shared" si="36"/>
        <v>0.69279217578517227</v>
      </c>
      <c r="P113" s="11">
        <f t="shared" si="37"/>
        <v>22</v>
      </c>
      <c r="Q113" s="11">
        <f t="shared" si="38"/>
        <v>0.69279217578517227</v>
      </c>
      <c r="R113" s="11">
        <f t="shared" si="39"/>
        <v>23</v>
      </c>
      <c r="S113" s="11">
        <v>110</v>
      </c>
      <c r="T113">
        <f t="shared" si="40"/>
        <v>-0.31818181818181818</v>
      </c>
      <c r="U113">
        <f>SUM($T$4:T113)/S113</f>
        <v>1.5101427498121716E-2</v>
      </c>
      <c r="V113">
        <f t="shared" si="41"/>
        <v>2.2805311248102673E-3</v>
      </c>
      <c r="X113">
        <f t="shared" si="42"/>
        <v>-0.30991735537190079</v>
      </c>
      <c r="Y113">
        <f>SUM($X$4:X113)/S113</f>
        <v>1.615326821938393E-2</v>
      </c>
      <c r="Z113">
        <f t="shared" si="43"/>
        <v>2.6092807416735891E-3</v>
      </c>
    </row>
    <row r="114" spans="1:27" ht="15.75" x14ac:dyDescent="0.25">
      <c r="A114" s="2">
        <v>42419</v>
      </c>
      <c r="B114">
        <v>2</v>
      </c>
      <c r="C114">
        <f t="shared" si="24"/>
        <v>1.0101010101010111E-2</v>
      </c>
      <c r="D114">
        <v>1.7448999999999999</v>
      </c>
      <c r="E114">
        <v>9.8934999999999995</v>
      </c>
      <c r="F114" s="17">
        <f t="shared" si="22"/>
        <v>2.5850334868682268E-4</v>
      </c>
      <c r="G114" s="17">
        <f t="shared" si="23"/>
        <v>1.0002585033486868</v>
      </c>
      <c r="H114">
        <f t="shared" si="25"/>
        <v>9.8425067523232879E-3</v>
      </c>
      <c r="I114" s="37">
        <f t="shared" si="26"/>
        <v>9.6874939169529521E-5</v>
      </c>
      <c r="J114" s="11"/>
      <c r="K114" s="11"/>
      <c r="L114" s="11"/>
      <c r="M114" s="11">
        <f t="shared" si="27"/>
        <v>0.13156053439152765</v>
      </c>
      <c r="N114" s="11"/>
      <c r="O114" s="11">
        <f t="shared" si="36"/>
        <v>0.13156053439152765</v>
      </c>
      <c r="P114" s="11">
        <f t="shared" si="37"/>
        <v>52</v>
      </c>
      <c r="Q114" s="11">
        <f t="shared" si="38"/>
        <v>0.13156053439152765</v>
      </c>
      <c r="R114" s="11">
        <f t="shared" si="39"/>
        <v>52</v>
      </c>
      <c r="S114" s="11">
        <v>111</v>
      </c>
      <c r="T114">
        <f t="shared" si="40"/>
        <v>-7.0247933884297509E-2</v>
      </c>
      <c r="U114">
        <f>SUM($T$4:T114)/S114</f>
        <v>1.4332514332514337E-2</v>
      </c>
      <c r="V114">
        <f t="shared" si="41"/>
        <v>2.0728843042892645E-3</v>
      </c>
      <c r="X114">
        <f t="shared" si="42"/>
        <v>-7.0247933884297509E-2</v>
      </c>
      <c r="Y114">
        <f>SUM($X$4:X114)/S114</f>
        <v>1.5374879011242655E-2</v>
      </c>
      <c r="Z114">
        <f t="shared" si="43"/>
        <v>2.3853587647044401E-3</v>
      </c>
    </row>
    <row r="115" spans="1:27" ht="15.75" x14ac:dyDescent="0.25">
      <c r="A115" s="2">
        <v>42422</v>
      </c>
      <c r="B115">
        <v>2.39</v>
      </c>
      <c r="C115">
        <f t="shared" si="24"/>
        <v>0.19500000000000006</v>
      </c>
      <c r="D115">
        <v>1.7518</v>
      </c>
      <c r="E115">
        <v>9.9993999999999996</v>
      </c>
      <c r="F115" s="17">
        <f t="shared" si="22"/>
        <v>2.6114292816425966E-4</v>
      </c>
      <c r="G115" s="17">
        <f t="shared" si="23"/>
        <v>1.0002611429281643</v>
      </c>
      <c r="H115">
        <f t="shared" si="25"/>
        <v>0.1947388570718358</v>
      </c>
      <c r="I115" s="37">
        <f t="shared" si="26"/>
        <v>3.7923222453644892E-2</v>
      </c>
      <c r="J115" s="11"/>
      <c r="K115" s="11"/>
      <c r="L115" s="11"/>
      <c r="M115" s="11">
        <f t="shared" si="27"/>
        <v>2.53977611642844</v>
      </c>
      <c r="N115" s="11"/>
      <c r="O115" s="11">
        <f t="shared" si="36"/>
        <v>2.53977611642844</v>
      </c>
      <c r="P115" s="11">
        <f t="shared" si="37"/>
        <v>3</v>
      </c>
      <c r="Q115" s="11">
        <f t="shared" si="38"/>
        <v>2.53977611642844</v>
      </c>
      <c r="R115" s="11">
        <f t="shared" si="39"/>
        <v>3</v>
      </c>
      <c r="S115" s="11">
        <v>112</v>
      </c>
      <c r="T115">
        <f t="shared" si="40"/>
        <v>-0.47520661157024791</v>
      </c>
      <c r="U115">
        <f>SUM($T$4:T115)/S115</f>
        <v>9.9616292798111027E-3</v>
      </c>
      <c r="V115">
        <f t="shared" si="41"/>
        <v>1.0103831350672422E-3</v>
      </c>
      <c r="X115">
        <f t="shared" si="42"/>
        <v>-0.47520661157024791</v>
      </c>
      <c r="Y115">
        <f>SUM($X$4:X115)/S115</f>
        <v>1.0994687131050776E-2</v>
      </c>
      <c r="Z115">
        <f t="shared" si="43"/>
        <v>1.2308102047532432E-3</v>
      </c>
    </row>
    <row r="116" spans="1:27" ht="15.75" x14ac:dyDescent="0.25">
      <c r="A116" s="2">
        <v>42423</v>
      </c>
      <c r="B116">
        <v>2.19</v>
      </c>
      <c r="C116">
        <f t="shared" si="24"/>
        <v>-8.3682008368200902E-2</v>
      </c>
      <c r="D116">
        <v>1.7225000000000001</v>
      </c>
      <c r="E116">
        <v>9.9373000000000005</v>
      </c>
      <c r="F116" s="17">
        <f t="shared" si="22"/>
        <v>2.5959538026310014E-4</v>
      </c>
      <c r="G116" s="17">
        <f t="shared" si="23"/>
        <v>1.0002595953802631</v>
      </c>
      <c r="H116">
        <f t="shared" si="25"/>
        <v>-8.3941603748464003E-2</v>
      </c>
      <c r="I116" s="37">
        <f t="shared" si="26"/>
        <v>7.0461928398641458E-3</v>
      </c>
      <c r="J116" s="11"/>
      <c r="K116" s="11"/>
      <c r="L116" s="11"/>
      <c r="M116" s="11">
        <f t="shared" si="27"/>
        <v>-1.0899157242478021</v>
      </c>
      <c r="N116" s="11"/>
      <c r="O116" s="11">
        <f t="shared" si="36"/>
        <v>-1.0899157242478021</v>
      </c>
      <c r="P116" s="11">
        <f t="shared" si="37"/>
        <v>108</v>
      </c>
      <c r="Q116" s="11">
        <f t="shared" si="38"/>
        <v>-1.0899157242478021</v>
      </c>
      <c r="R116" s="11">
        <f t="shared" si="39"/>
        <v>108</v>
      </c>
      <c r="S116" s="11">
        <v>113</v>
      </c>
      <c r="T116">
        <f t="shared" si="40"/>
        <v>0.3925619834710744</v>
      </c>
      <c r="U116">
        <f>SUM($T$4:T116)/S116</f>
        <v>1.3347473122211663E-2</v>
      </c>
      <c r="V116">
        <f t="shared" si="41"/>
        <v>1.8301381253220358E-3</v>
      </c>
      <c r="X116">
        <f t="shared" si="42"/>
        <v>0.3925619834710744</v>
      </c>
      <c r="Y116">
        <f>SUM($X$4:X116)/S116</f>
        <v>1.437138886857311E-2</v>
      </c>
      <c r="Z116">
        <f t="shared" si="43"/>
        <v>2.1216964032115841E-3</v>
      </c>
    </row>
    <row r="117" spans="1:27" ht="15.75" x14ac:dyDescent="0.25">
      <c r="A117" s="2">
        <v>42424</v>
      </c>
      <c r="B117">
        <v>2.69</v>
      </c>
      <c r="C117">
        <f t="shared" si="24"/>
        <v>0.22831050228310504</v>
      </c>
      <c r="D117">
        <v>1.7484</v>
      </c>
      <c r="E117">
        <v>9.8519000000000005</v>
      </c>
      <c r="F117" s="17">
        <f t="shared" si="22"/>
        <v>2.5746576603635773E-4</v>
      </c>
      <c r="G117" s="17">
        <f t="shared" si="23"/>
        <v>1.0002574657660364</v>
      </c>
      <c r="H117">
        <f t="shared" si="25"/>
        <v>0.22805303651706868</v>
      </c>
      <c r="I117" s="37">
        <f t="shared" si="26"/>
        <v>5.2008187464655464E-2</v>
      </c>
      <c r="J117" s="11"/>
      <c r="K117" s="11"/>
      <c r="L117" s="11"/>
      <c r="M117" s="11">
        <f t="shared" si="27"/>
        <v>2.9736285170687733</v>
      </c>
      <c r="N117" s="11"/>
      <c r="O117" s="11">
        <f t="shared" si="36"/>
        <v>2.9736285170687733</v>
      </c>
      <c r="P117" s="11">
        <f t="shared" si="37"/>
        <v>2</v>
      </c>
      <c r="Q117" s="11">
        <f t="shared" si="38"/>
        <v>2.9736285170687733</v>
      </c>
      <c r="R117" s="11">
        <f t="shared" si="39"/>
        <v>2</v>
      </c>
      <c r="S117" s="11">
        <v>114</v>
      </c>
      <c r="T117">
        <f t="shared" si="40"/>
        <v>-0.48347107438016529</v>
      </c>
      <c r="U117">
        <f>SUM($T$4:T117)/S117</f>
        <v>8.9894156879802862E-3</v>
      </c>
      <c r="V117">
        <f t="shared" si="41"/>
        <v>8.3748125117171759E-4</v>
      </c>
      <c r="X117">
        <f t="shared" si="42"/>
        <v>-0.48347107438016529</v>
      </c>
      <c r="Y117">
        <f>SUM($X$4:X117)/S117</f>
        <v>1.0004349717268386E-2</v>
      </c>
      <c r="Z117">
        <f t="shared" si="43"/>
        <v>1.0372654102051378E-3</v>
      </c>
    </row>
    <row r="118" spans="1:27" ht="15.75" x14ac:dyDescent="0.25">
      <c r="A118" s="2">
        <v>42425</v>
      </c>
      <c r="B118">
        <v>2.56</v>
      </c>
      <c r="C118">
        <f t="shared" si="24"/>
        <v>-4.8327137546468363E-2</v>
      </c>
      <c r="D118">
        <v>1.7157</v>
      </c>
      <c r="E118">
        <v>9.8271999999999995</v>
      </c>
      <c r="F118" s="17">
        <f t="shared" si="22"/>
        <v>2.5684951592119809E-4</v>
      </c>
      <c r="G118" s="17">
        <f t="shared" si="23"/>
        <v>1.0002568495159212</v>
      </c>
      <c r="H118">
        <f t="shared" si="25"/>
        <v>-4.8583987062389561E-2</v>
      </c>
      <c r="I118" s="37">
        <f t="shared" si="26"/>
        <v>2.3604037988784361E-3</v>
      </c>
      <c r="J118" s="11"/>
      <c r="K118" s="11"/>
      <c r="L118" s="11"/>
      <c r="M118" s="11">
        <f t="shared" si="27"/>
        <v>-0.62943646008139698</v>
      </c>
      <c r="N118" s="11"/>
      <c r="O118" s="11">
        <f t="shared" si="36"/>
        <v>-0.62943646008139698</v>
      </c>
      <c r="P118" s="11">
        <f t="shared" si="37"/>
        <v>90</v>
      </c>
      <c r="Q118" s="11">
        <f t="shared" si="38"/>
        <v>-0.62943646008139698</v>
      </c>
      <c r="R118" s="11">
        <f t="shared" si="39"/>
        <v>90</v>
      </c>
      <c r="S118" s="11">
        <v>115</v>
      </c>
      <c r="T118">
        <f t="shared" si="40"/>
        <v>0.24380165289256195</v>
      </c>
      <c r="U118">
        <f>SUM($T$4:T118)/S118</f>
        <v>1.1031261228889692E-2</v>
      </c>
      <c r="V118">
        <f t="shared" si="41"/>
        <v>1.2722002995000517E-3</v>
      </c>
      <c r="X118">
        <f t="shared" si="42"/>
        <v>0.24380165289256195</v>
      </c>
      <c r="Y118">
        <f>SUM($X$4:X118)/S118</f>
        <v>1.2037369744879636E-2</v>
      </c>
      <c r="Z118">
        <f t="shared" si="43"/>
        <v>1.5148455539198654E-3</v>
      </c>
    </row>
    <row r="119" spans="1:27" ht="15.75" x14ac:dyDescent="0.25">
      <c r="A119" s="2">
        <v>42426</v>
      </c>
      <c r="B119">
        <v>2.7</v>
      </c>
      <c r="C119">
        <f t="shared" si="24"/>
        <v>5.4687500000000049E-2</v>
      </c>
      <c r="D119">
        <v>1.7623</v>
      </c>
      <c r="E119">
        <v>9.8553999999999995</v>
      </c>
      <c r="F119" s="17">
        <f t="shared" si="22"/>
        <v>2.575530777495505E-4</v>
      </c>
      <c r="G119" s="17">
        <f t="shared" si="23"/>
        <v>1.0002575530777496</v>
      </c>
      <c r="H119">
        <f t="shared" si="25"/>
        <v>5.4429946922250498E-2</v>
      </c>
      <c r="I119" s="37">
        <f t="shared" si="26"/>
        <v>2.9626191219590064E-3</v>
      </c>
      <c r="J119" s="11"/>
      <c r="K119" s="11"/>
      <c r="L119" s="11"/>
      <c r="M119" s="11">
        <f t="shared" si="27"/>
        <v>0.71227695572913019</v>
      </c>
      <c r="N119" s="11"/>
      <c r="O119" s="11">
        <f t="shared" si="36"/>
        <v>0.71227695572913019</v>
      </c>
      <c r="P119" s="11">
        <f t="shared" si="37"/>
        <v>21</v>
      </c>
      <c r="Q119" s="11">
        <f t="shared" si="38"/>
        <v>0.71227695572913019</v>
      </c>
      <c r="R119" s="11">
        <f t="shared" si="39"/>
        <v>22</v>
      </c>
      <c r="S119" s="11">
        <v>116</v>
      </c>
      <c r="T119">
        <f t="shared" si="40"/>
        <v>-0.32644628099173556</v>
      </c>
      <c r="U119">
        <f>SUM($T$4:T119)/S119</f>
        <v>8.1219720718153365E-3</v>
      </c>
      <c r="V119">
        <f t="shared" si="41"/>
        <v>6.956459926273095E-4</v>
      </c>
      <c r="X119">
        <f t="shared" si="42"/>
        <v>-0.31818181818181818</v>
      </c>
      <c r="Y119">
        <f>SUM($X$4:X119)/S119</f>
        <v>9.1906526075805177E-3</v>
      </c>
      <c r="Z119">
        <f t="shared" si="43"/>
        <v>8.9075446008857109E-4</v>
      </c>
    </row>
    <row r="120" spans="1:27" ht="15.75" x14ac:dyDescent="0.25">
      <c r="A120" s="2">
        <v>42429</v>
      </c>
      <c r="B120">
        <v>2.61</v>
      </c>
      <c r="C120">
        <f t="shared" si="24"/>
        <v>-3.3333333333333444E-2</v>
      </c>
      <c r="D120">
        <v>1.7347000000000001</v>
      </c>
      <c r="E120">
        <v>9.8697999999999997</v>
      </c>
      <c r="F120" s="17">
        <f t="shared" si="22"/>
        <v>2.5791227389926341E-4</v>
      </c>
      <c r="G120" s="17">
        <f t="shared" si="23"/>
        <v>1.0002579122738993</v>
      </c>
      <c r="H120">
        <f t="shared" si="25"/>
        <v>-3.3591245607232707E-2</v>
      </c>
      <c r="I120" s="37">
        <f t="shared" si="26"/>
        <v>1.1283717814454307E-3</v>
      </c>
      <c r="J120" s="11"/>
      <c r="K120" s="11"/>
      <c r="L120" s="11"/>
      <c r="M120" s="11">
        <f t="shared" si="27"/>
        <v>-0.43414976349204232</v>
      </c>
      <c r="N120" s="11"/>
      <c r="O120" s="11">
        <f t="shared" si="36"/>
        <v>-0.43414976349204232</v>
      </c>
      <c r="P120" s="11">
        <f t="shared" si="37"/>
        <v>76</v>
      </c>
      <c r="Q120" s="11">
        <f t="shared" si="38"/>
        <v>-0.43414976349204232</v>
      </c>
      <c r="R120" s="11">
        <f t="shared" si="39"/>
        <v>76</v>
      </c>
      <c r="S120" s="11">
        <v>117</v>
      </c>
      <c r="T120">
        <f t="shared" si="40"/>
        <v>0.12809917355371903</v>
      </c>
      <c r="U120">
        <f>SUM($T$4:T120)/S120</f>
        <v>9.1474182383273345E-3</v>
      </c>
      <c r="V120">
        <f t="shared" si="41"/>
        <v>8.9000049726776142E-4</v>
      </c>
      <c r="X120">
        <f t="shared" si="42"/>
        <v>0.12809917355371903</v>
      </c>
      <c r="Y120">
        <f>SUM($X$4:X120)/S120</f>
        <v>1.0206964752419308E-2</v>
      </c>
      <c r="Z120">
        <f t="shared" si="43"/>
        <v>1.108119013316748E-3</v>
      </c>
    </row>
    <row r="121" spans="1:27" ht="15.75" x14ac:dyDescent="0.25">
      <c r="A121" s="2">
        <v>42430</v>
      </c>
      <c r="B121">
        <v>2.76</v>
      </c>
      <c r="C121">
        <f t="shared" si="24"/>
        <v>5.7471264367816063E-2</v>
      </c>
      <c r="D121">
        <v>1.8249</v>
      </c>
      <c r="E121">
        <v>9.7735000000000003</v>
      </c>
      <c r="F121" s="17">
        <f t="shared" si="22"/>
        <v>2.555092562539496E-4</v>
      </c>
      <c r="G121" s="17">
        <f t="shared" si="23"/>
        <v>1.0002555092562539</v>
      </c>
      <c r="H121">
        <f t="shared" si="25"/>
        <v>5.7215755111562114E-2</v>
      </c>
      <c r="I121" s="37">
        <f t="shared" si="26"/>
        <v>3.2736426329862461E-3</v>
      </c>
      <c r="J121" s="11"/>
      <c r="K121" s="11"/>
      <c r="L121" s="11"/>
      <c r="M121" s="11">
        <f t="shared" si="27"/>
        <v>0.748534074986277</v>
      </c>
      <c r="N121" s="11"/>
      <c r="O121" s="11">
        <f t="shared" si="36"/>
        <v>0.748534074986277</v>
      </c>
      <c r="P121" s="11">
        <f t="shared" si="37"/>
        <v>20</v>
      </c>
      <c r="Q121" s="11">
        <f t="shared" si="38"/>
        <v>0.748534074986277</v>
      </c>
      <c r="R121" s="11">
        <f t="shared" si="39"/>
        <v>21</v>
      </c>
      <c r="S121" s="11">
        <v>118</v>
      </c>
      <c r="T121">
        <f t="shared" si="40"/>
        <v>-0.33471074380165289</v>
      </c>
      <c r="U121">
        <f>SUM($T$4:T121)/S121</f>
        <v>6.2333660176495352E-3</v>
      </c>
      <c r="V121">
        <f t="shared" si="41"/>
        <v>4.1680659321623517E-4</v>
      </c>
      <c r="X121">
        <f t="shared" si="42"/>
        <v>-0.32644628099173556</v>
      </c>
      <c r="Y121">
        <f>SUM($X$4:X121)/S121</f>
        <v>7.3539711444179957E-3</v>
      </c>
      <c r="Z121">
        <f t="shared" si="43"/>
        <v>5.8014047345145798E-4</v>
      </c>
    </row>
    <row r="122" spans="1:27" s="25" customFormat="1" ht="16.5" thickBot="1" x14ac:dyDescent="0.3">
      <c r="A122" s="24">
        <v>42431</v>
      </c>
      <c r="B122" s="25">
        <v>3.4</v>
      </c>
      <c r="C122" s="25">
        <f t="shared" si="24"/>
        <v>0.23188405797101455</v>
      </c>
      <c r="D122" s="25">
        <v>1.8406</v>
      </c>
      <c r="E122" s="25">
        <v>9.7406000000000006</v>
      </c>
      <c r="F122" s="33">
        <f t="shared" si="22"/>
        <v>2.546878057796409E-4</v>
      </c>
      <c r="G122" s="33">
        <f t="shared" si="23"/>
        <v>1.0002546878057796</v>
      </c>
      <c r="H122" s="25">
        <f t="shared" si="25"/>
        <v>0.23162937016523491</v>
      </c>
      <c r="I122" s="38">
        <f t="shared" si="26"/>
        <v>5.3652165123143414E-2</v>
      </c>
      <c r="L122" s="11"/>
      <c r="M122" s="11">
        <f t="shared" si="27"/>
        <v>3.0201722677707199</v>
      </c>
      <c r="O122" s="11">
        <f t="shared" si="36"/>
        <v>3.0201722677707199</v>
      </c>
      <c r="P122" s="11">
        <f t="shared" si="37"/>
        <v>1</v>
      </c>
      <c r="Q122" s="11">
        <f t="shared" si="38"/>
        <v>3.0201722677707199</v>
      </c>
      <c r="R122" s="11">
        <f t="shared" si="39"/>
        <v>1</v>
      </c>
      <c r="S122" s="11">
        <v>119</v>
      </c>
      <c r="T122">
        <f t="shared" si="40"/>
        <v>-0.49173553719008267</v>
      </c>
      <c r="U122">
        <f>SUM($T$4:T122)/S122</f>
        <v>2.0487533856517856E-3</v>
      </c>
      <c r="V122">
        <f t="shared" si="41"/>
        <v>4.5408132890103533E-5</v>
      </c>
      <c r="X122">
        <f t="shared" si="42"/>
        <v>-0.49173553719008267</v>
      </c>
      <c r="Y122">
        <f>SUM($X$4:X122)/S122</f>
        <v>3.1599416626154693E-3</v>
      </c>
      <c r="Z122">
        <f t="shared" si="43"/>
        <v>1.08022047820439E-4</v>
      </c>
    </row>
    <row r="123" spans="1:27" ht="16.5" thickBot="1" x14ac:dyDescent="0.3">
      <c r="A123" s="2">
        <v>42432</v>
      </c>
      <c r="B123">
        <v>4.2699999999999996</v>
      </c>
      <c r="C123">
        <f t="shared" si="24"/>
        <v>0.25588235294117639</v>
      </c>
      <c r="D123">
        <v>1.8336999999999999</v>
      </c>
      <c r="E123">
        <v>9.6869999999999994</v>
      </c>
      <c r="F123" s="17">
        <f t="shared" si="22"/>
        <v>2.533489895102381E-4</v>
      </c>
      <c r="G123" s="17">
        <f t="shared" si="23"/>
        <v>1.0002533489895102</v>
      </c>
      <c r="H123">
        <f t="shared" si="25"/>
        <v>0.25562900395166616</v>
      </c>
      <c r="I123" s="37">
        <f t="shared" si="26"/>
        <v>6.5346187661320956E-2</v>
      </c>
      <c r="J123" s="11"/>
      <c r="K123" s="11"/>
      <c r="L123" s="11"/>
      <c r="M123" s="11">
        <f t="shared" si="27"/>
        <v>3.3327378903359599</v>
      </c>
      <c r="N123" s="27" t="s">
        <v>63</v>
      </c>
      <c r="O123" s="16">
        <f>'[1]Market Adj Return'!$D$19</f>
        <v>0.44217097760417412</v>
      </c>
      <c r="P123" s="11">
        <f t="shared" si="37"/>
        <v>31</v>
      </c>
      <c r="Q123" s="16">
        <f>'[1]Market Adj Return'!$D$20</f>
        <v>1.0079439728002255</v>
      </c>
      <c r="R123" s="11">
        <f t="shared" si="39"/>
        <v>15</v>
      </c>
      <c r="S123" s="11">
        <v>120</v>
      </c>
      <c r="T123">
        <f t="shared" si="40"/>
        <v>-0.243801652892562</v>
      </c>
      <c r="U123">
        <f>SUM($T$4:T123)/S123</f>
        <v>4.1633363423443369E-18</v>
      </c>
      <c r="V123">
        <f t="shared" si="41"/>
        <v>1.8909130363074677E-34</v>
      </c>
      <c r="W123" s="11" t="s">
        <v>70</v>
      </c>
      <c r="X123">
        <f t="shared" si="42"/>
        <v>-0.37603305785123964</v>
      </c>
      <c r="Y123">
        <f>SUM($X$4:X123)/S123</f>
        <v>1.0177044392397268E-17</v>
      </c>
      <c r="Z123">
        <f t="shared" si="43"/>
        <v>1.1298789007071781E-33</v>
      </c>
      <c r="AA123" s="11" t="s">
        <v>70</v>
      </c>
    </row>
    <row r="124" spans="1:27" ht="15.75" x14ac:dyDescent="0.25">
      <c r="A124" s="2">
        <v>42433</v>
      </c>
      <c r="B124">
        <v>5.08</v>
      </c>
      <c r="C124">
        <f t="shared" si="24"/>
        <v>0.18969555035128818</v>
      </c>
      <c r="D124">
        <v>1.8740999999999999</v>
      </c>
      <c r="E124">
        <v>9.6580999999999992</v>
      </c>
      <c r="F124" s="17">
        <f t="shared" si="22"/>
        <v>2.5262685700067067E-4</v>
      </c>
      <c r="G124" s="17">
        <f t="shared" si="23"/>
        <v>1.0002526268570007</v>
      </c>
      <c r="H124">
        <f t="shared" si="25"/>
        <v>0.18944292349428751</v>
      </c>
      <c r="I124" s="37">
        <f t="shared" si="26"/>
        <v>3.5888621262062471E-2</v>
      </c>
      <c r="J124" s="11"/>
      <c r="K124" s="11"/>
      <c r="L124" s="11"/>
      <c r="M124" s="11">
        <f t="shared" si="27"/>
        <v>2.4706883496151288</v>
      </c>
      <c r="N124" s="11"/>
      <c r="O124" s="11"/>
      <c r="P124" s="11"/>
      <c r="Q124" s="11"/>
      <c r="R124" s="11"/>
      <c r="S124" s="11"/>
      <c r="V124">
        <f>SUM(V4:V123)</f>
        <v>0.20086259347558122</v>
      </c>
      <c r="W124">
        <f>SQRT(V124/S123)</f>
        <v>4.0912772402146538E-2</v>
      </c>
      <c r="Z124">
        <f>SUM(Z4:Z123)</f>
        <v>0.20495597566992024</v>
      </c>
      <c r="AA124">
        <f>SQRT(Z124/S123)</f>
        <v>4.1327550906338523E-2</v>
      </c>
    </row>
    <row r="125" spans="1:27" ht="15.75" x14ac:dyDescent="0.25">
      <c r="A125" s="2">
        <v>42436</v>
      </c>
      <c r="B125">
        <v>5.23</v>
      </c>
      <c r="C125">
        <f t="shared" si="24"/>
        <v>2.9527559055118179E-2</v>
      </c>
      <c r="D125">
        <v>1.9056999999999999</v>
      </c>
      <c r="E125">
        <v>9.7253000000000007</v>
      </c>
      <c r="F125" s="17">
        <f t="shared" si="22"/>
        <v>2.5430571019002812E-4</v>
      </c>
      <c r="G125" s="17">
        <f t="shared" si="23"/>
        <v>1.00025430571019</v>
      </c>
      <c r="H125">
        <f t="shared" si="25"/>
        <v>2.9273253344928151E-2</v>
      </c>
      <c r="I125" s="37">
        <f t="shared" si="26"/>
        <v>8.569233613963472E-4</v>
      </c>
      <c r="J125" s="11"/>
      <c r="K125" s="11"/>
      <c r="L125" s="11"/>
      <c r="M125" s="11">
        <f t="shared" si="27"/>
        <v>0.38458148340830478</v>
      </c>
      <c r="N125" s="11"/>
      <c r="O125" s="11"/>
      <c r="P125" s="11"/>
      <c r="Q125" s="11"/>
      <c r="R125" s="11"/>
      <c r="S125" s="11"/>
    </row>
    <row r="126" spans="1:27" ht="15.75" x14ac:dyDescent="0.25">
      <c r="A126" s="2">
        <v>42437</v>
      </c>
      <c r="B126">
        <v>4.3</v>
      </c>
      <c r="C126">
        <f t="shared" si="24"/>
        <v>-0.17782026768642459</v>
      </c>
      <c r="D126">
        <v>1.8287</v>
      </c>
      <c r="E126">
        <v>9.7931000000000008</v>
      </c>
      <c r="F126" s="17">
        <f t="shared" si="22"/>
        <v>2.5599851430979648E-4</v>
      </c>
      <c r="G126" s="17">
        <f t="shared" si="23"/>
        <v>1.0002559985143098</v>
      </c>
      <c r="H126">
        <f t="shared" si="25"/>
        <v>-0.17807626620073438</v>
      </c>
      <c r="I126" s="37">
        <f t="shared" si="26"/>
        <v>3.1711156583994815E-2</v>
      </c>
      <c r="J126" s="11"/>
      <c r="K126" s="11"/>
      <c r="L126" s="11"/>
      <c r="M126" s="11">
        <f t="shared" si="27"/>
        <v>-2.3160188148045791</v>
      </c>
      <c r="N126" s="11"/>
      <c r="O126" s="11"/>
      <c r="P126" s="11"/>
      <c r="Q126" s="11"/>
      <c r="R126" s="11"/>
      <c r="S126" s="11"/>
      <c r="T126" s="11" t="s">
        <v>72</v>
      </c>
      <c r="U126">
        <f>U123</f>
        <v>4.1633363423443369E-18</v>
      </c>
      <c r="X126" s="11" t="s">
        <v>72</v>
      </c>
      <c r="Y126">
        <f>Y123</f>
        <v>1.0177044392397268E-17</v>
      </c>
    </row>
    <row r="127" spans="1:27" ht="15.75" x14ac:dyDescent="0.25">
      <c r="A127" s="2">
        <v>42438</v>
      </c>
      <c r="B127">
        <v>4.63</v>
      </c>
      <c r="C127">
        <f t="shared" si="24"/>
        <v>7.6744186046511648E-2</v>
      </c>
      <c r="D127">
        <v>1.8759999999999999</v>
      </c>
      <c r="E127">
        <v>9.8123000000000005</v>
      </c>
      <c r="F127" s="17">
        <f t="shared" si="22"/>
        <v>2.5647770306091999E-4</v>
      </c>
      <c r="G127" s="17">
        <f t="shared" si="23"/>
        <v>1.0002564777030609</v>
      </c>
      <c r="H127">
        <f t="shared" si="25"/>
        <v>7.6487708343450728E-2</v>
      </c>
      <c r="I127" s="37">
        <f t="shared" si="26"/>
        <v>5.8503695276327823E-3</v>
      </c>
      <c r="J127" s="11"/>
      <c r="K127" s="11"/>
      <c r="L127" s="11"/>
      <c r="M127" s="11">
        <f t="shared" si="27"/>
        <v>0.99955410664446642</v>
      </c>
      <c r="N127" s="11"/>
      <c r="O127" s="11"/>
      <c r="P127" s="11"/>
      <c r="Q127" s="11"/>
      <c r="R127" s="11"/>
      <c r="S127" s="11"/>
      <c r="T127" s="11" t="s">
        <v>73</v>
      </c>
      <c r="U127">
        <f>V124</f>
        <v>0.20086259347558122</v>
      </c>
      <c r="X127" s="11" t="s">
        <v>73</v>
      </c>
      <c r="Y127">
        <f>Z124</f>
        <v>0.20495597566992024</v>
      </c>
    </row>
    <row r="128" spans="1:27" ht="15.75" x14ac:dyDescent="0.25">
      <c r="A128" s="2">
        <v>42439</v>
      </c>
      <c r="B128">
        <v>4.6100000000000003</v>
      </c>
      <c r="C128">
        <f t="shared" si="24"/>
        <v>-4.3196544276456967E-3</v>
      </c>
      <c r="D128">
        <v>1.9323000000000001</v>
      </c>
      <c r="E128">
        <v>9.8018999999999998</v>
      </c>
      <c r="F128" s="17">
        <f t="shared" si="22"/>
        <v>2.5621815286003269E-4</v>
      </c>
      <c r="G128" s="17">
        <f t="shared" si="23"/>
        <v>1.00025621815286</v>
      </c>
      <c r="H128">
        <f t="shared" si="25"/>
        <v>-4.5758725805057293E-3</v>
      </c>
      <c r="I128" s="37">
        <f t="shared" si="26"/>
        <v>2.0938609873024161E-5</v>
      </c>
      <c r="J128" s="11"/>
      <c r="K128" s="11"/>
      <c r="L128" s="11"/>
      <c r="M128" s="11">
        <f t="shared" si="27"/>
        <v>-5.6261308443891787E-2</v>
      </c>
      <c r="N128" s="11"/>
      <c r="O128" s="11"/>
      <c r="P128" s="11"/>
      <c r="Q128" s="11"/>
      <c r="R128" s="11"/>
      <c r="S128" s="11"/>
      <c r="T128" s="11" t="s">
        <v>74</v>
      </c>
      <c r="U128">
        <f>W124</f>
        <v>4.0912772402146538E-2</v>
      </c>
      <c r="X128" s="11" t="s">
        <v>74</v>
      </c>
      <c r="Y128">
        <f>AA124</f>
        <v>4.1327550906338523E-2</v>
      </c>
    </row>
    <row r="129" spans="1:16" ht="15.75" x14ac:dyDescent="0.25">
      <c r="A129" s="2">
        <v>42440</v>
      </c>
      <c r="B129">
        <v>4.7</v>
      </c>
      <c r="C129">
        <f t="shared" si="24"/>
        <v>1.9522776572668082E-2</v>
      </c>
      <c r="D129">
        <v>1.9839</v>
      </c>
      <c r="E129">
        <v>9.7341999999999995</v>
      </c>
      <c r="F129" s="17">
        <f t="shared" si="22"/>
        <v>2.5452798140856991E-4</v>
      </c>
      <c r="G129" s="17">
        <f t="shared" si="23"/>
        <v>1.0002545279814086</v>
      </c>
      <c r="H129">
        <f t="shared" si="25"/>
        <v>1.9268248591259512E-2</v>
      </c>
      <c r="I129" s="37">
        <f t="shared" si="26"/>
        <v>3.7126540377457418E-4</v>
      </c>
      <c r="J129" s="11"/>
      <c r="K129" s="11"/>
      <c r="L129" s="11"/>
      <c r="M129" s="11">
        <f t="shared" si="27"/>
        <v>0.2542742649519541</v>
      </c>
      <c r="N129" s="11"/>
      <c r="O129" s="11"/>
      <c r="P129" s="11"/>
    </row>
    <row r="130" spans="1:16" ht="15.75" x14ac:dyDescent="0.25">
      <c r="A130" s="2">
        <v>42443</v>
      </c>
      <c r="B130">
        <v>4.38</v>
      </c>
      <c r="C130">
        <f t="shared" si="24"/>
        <v>-6.808510638297878E-2</v>
      </c>
      <c r="D130">
        <v>1.9592000000000001</v>
      </c>
      <c r="E130">
        <v>9.7222000000000008</v>
      </c>
      <c r="F130" s="17">
        <f t="shared" si="22"/>
        <v>2.5422828565591082E-4</v>
      </c>
      <c r="G130" s="17">
        <f t="shared" si="23"/>
        <v>1.0002542282856559</v>
      </c>
      <c r="H130">
        <f t="shared" si="25"/>
        <v>-6.8339334668634691E-2</v>
      </c>
      <c r="I130" s="37">
        <f t="shared" si="26"/>
        <v>4.6702646629516557E-3</v>
      </c>
      <c r="J130" s="11"/>
      <c r="K130" s="11"/>
      <c r="L130" s="11"/>
      <c r="M130" s="11">
        <f t="shared" si="27"/>
        <v>-0.88677398500502036</v>
      </c>
      <c r="N130" s="11"/>
      <c r="O130" s="11"/>
      <c r="P130" s="11"/>
    </row>
    <row r="131" spans="1:16" ht="15.75" x14ac:dyDescent="0.25">
      <c r="A131" s="2">
        <v>42444</v>
      </c>
      <c r="B131">
        <v>4.18</v>
      </c>
      <c r="C131">
        <f t="shared" si="24"/>
        <v>-4.5662100456621044E-2</v>
      </c>
      <c r="D131">
        <v>1.9699</v>
      </c>
      <c r="E131">
        <v>9.7213999999999992</v>
      </c>
      <c r="F131" s="17">
        <f t="shared" ref="F131:F194" si="44">(((E131/100)+1)^(1/365)-1)</f>
        <v>2.5420830477695944E-4</v>
      </c>
      <c r="G131" s="17">
        <f t="shared" ref="G131:G194" si="45">1+F131</f>
        <v>1.000254208304777</v>
      </c>
      <c r="H131">
        <f t="shared" si="25"/>
        <v>-4.5916308761398003E-2</v>
      </c>
      <c r="I131" s="37">
        <f t="shared" si="26"/>
        <v>2.1083074102720349E-3</v>
      </c>
      <c r="J131" s="11"/>
      <c r="K131" s="11"/>
      <c r="L131" s="11"/>
      <c r="M131" s="11">
        <f t="shared" si="27"/>
        <v>-0.59472570341375508</v>
      </c>
      <c r="N131" s="11"/>
      <c r="O131" s="11"/>
      <c r="P131" s="11"/>
    </row>
    <row r="132" spans="1:16" ht="15.75" x14ac:dyDescent="0.25">
      <c r="A132" s="2">
        <v>42445</v>
      </c>
      <c r="B132">
        <v>4.3899999999999997</v>
      </c>
      <c r="C132">
        <f t="shared" ref="C132:C195" si="46">(B132-B131)/B131</f>
        <v>5.0239234449760757E-2</v>
      </c>
      <c r="D132">
        <v>1.9081000000000001</v>
      </c>
      <c r="E132">
        <v>9.6991999999999994</v>
      </c>
      <c r="F132" s="17">
        <f t="shared" si="44"/>
        <v>2.5365377742092576E-4</v>
      </c>
      <c r="G132" s="17">
        <f t="shared" si="45"/>
        <v>1.0002536537774209</v>
      </c>
      <c r="H132">
        <f t="shared" ref="H132:H195" si="47">C132-F132</f>
        <v>4.9985580672339831E-2</v>
      </c>
      <c r="I132" s="37">
        <f t="shared" ref="I132:I195" si="48">H132^2</f>
        <v>2.4985582751509933E-3</v>
      </c>
      <c r="J132" s="11"/>
      <c r="K132" s="11"/>
      <c r="L132" s="11"/>
      <c r="M132" s="11">
        <f t="shared" ref="M132:M195" si="49">C132/$K$3</f>
        <v>0.65434055263154467</v>
      </c>
      <c r="N132" s="11"/>
      <c r="O132" s="11"/>
      <c r="P132" s="11"/>
    </row>
    <row r="133" spans="1:16" ht="15.75" x14ac:dyDescent="0.25">
      <c r="A133" s="2">
        <v>42446</v>
      </c>
      <c r="B133">
        <v>4.79</v>
      </c>
      <c r="C133">
        <f t="shared" si="46"/>
        <v>9.1116173120729019E-2</v>
      </c>
      <c r="D133">
        <v>1.8957999999999999</v>
      </c>
      <c r="E133">
        <v>9.6675000000000004</v>
      </c>
      <c r="F133" s="17">
        <f t="shared" si="44"/>
        <v>2.5286175829553059E-4</v>
      </c>
      <c r="G133" s="17">
        <f t="shared" si="45"/>
        <v>1.0002528617582955</v>
      </c>
      <c r="H133">
        <f t="shared" si="47"/>
        <v>9.0863311362433488E-2</v>
      </c>
      <c r="I133" s="37">
        <f t="shared" si="48"/>
        <v>8.2561413517465345E-3</v>
      </c>
      <c r="J133" s="11"/>
      <c r="K133" s="11"/>
      <c r="L133" s="11"/>
      <c r="M133" s="11">
        <f t="shared" si="49"/>
        <v>1.1867419503199306</v>
      </c>
      <c r="N133" s="11"/>
      <c r="O133" s="11"/>
      <c r="P133" s="11"/>
    </row>
    <row r="134" spans="1:16" ht="15.75" x14ac:dyDescent="0.25">
      <c r="A134" s="2">
        <v>42447</v>
      </c>
      <c r="B134">
        <v>4.91</v>
      </c>
      <c r="C134">
        <f t="shared" si="46"/>
        <v>2.5052192066805867E-2</v>
      </c>
      <c r="D134">
        <v>1.8732</v>
      </c>
      <c r="E134">
        <v>9.6438000000000006</v>
      </c>
      <c r="F134" s="17">
        <f t="shared" si="44"/>
        <v>2.5226946864531641E-4</v>
      </c>
      <c r="G134" s="17">
        <f t="shared" si="45"/>
        <v>1.0002522694686453</v>
      </c>
      <c r="H134">
        <f t="shared" si="47"/>
        <v>2.4799922598160551E-2</v>
      </c>
      <c r="I134" s="37">
        <f t="shared" si="48"/>
        <v>6.1503616087475439E-4</v>
      </c>
      <c r="J134" s="11"/>
      <c r="K134" s="11"/>
      <c r="L134" s="11"/>
      <c r="M134" s="11">
        <f t="shared" si="49"/>
        <v>0.32629209782282848</v>
      </c>
      <c r="N134" s="11"/>
      <c r="O134" s="11"/>
      <c r="P134" s="11"/>
    </row>
    <row r="135" spans="1:16" ht="15.75" x14ac:dyDescent="0.25">
      <c r="A135" s="2">
        <v>42450</v>
      </c>
      <c r="B135">
        <v>4.88</v>
      </c>
      <c r="C135">
        <f t="shared" si="46"/>
        <v>-6.1099796334012722E-3</v>
      </c>
      <c r="D135">
        <v>1.9155</v>
      </c>
      <c r="E135">
        <v>9.6305999999999994</v>
      </c>
      <c r="F135" s="17">
        <f t="shared" si="44"/>
        <v>2.5193953044189143E-4</v>
      </c>
      <c r="G135" s="17">
        <f t="shared" si="45"/>
        <v>1.0002519395304419</v>
      </c>
      <c r="H135">
        <f t="shared" si="47"/>
        <v>-6.3619191638431636E-3</v>
      </c>
      <c r="I135" s="37">
        <f t="shared" si="48"/>
        <v>4.0474015447274901E-5</v>
      </c>
      <c r="J135" s="11"/>
      <c r="K135" s="11"/>
      <c r="L135" s="11"/>
      <c r="M135" s="11">
        <f t="shared" si="49"/>
        <v>-7.9579386383470466E-2</v>
      </c>
      <c r="N135" s="11"/>
      <c r="O135" s="11"/>
      <c r="P135" s="11"/>
    </row>
    <row r="136" spans="1:16" ht="15.75" x14ac:dyDescent="0.25">
      <c r="A136" s="2">
        <v>42451</v>
      </c>
      <c r="B136">
        <v>4.82</v>
      </c>
      <c r="C136">
        <f t="shared" si="46"/>
        <v>-1.2295081967213035E-2</v>
      </c>
      <c r="D136">
        <v>1.9403000000000001</v>
      </c>
      <c r="E136">
        <v>9.6295999999999999</v>
      </c>
      <c r="F136" s="17">
        <f t="shared" si="44"/>
        <v>2.519145335091455E-4</v>
      </c>
      <c r="G136" s="17">
        <f t="shared" si="45"/>
        <v>1.0002519145335091</v>
      </c>
      <c r="H136">
        <f t="shared" si="47"/>
        <v>-1.254699650072218E-2</v>
      </c>
      <c r="I136" s="37">
        <f t="shared" si="48"/>
        <v>1.5742712118913462E-4</v>
      </c>
      <c r="M136" s="11">
        <f t="shared" si="49"/>
        <v>-0.16013720784542387</v>
      </c>
    </row>
    <row r="137" spans="1:16" ht="15.75" x14ac:dyDescent="0.25">
      <c r="A137" s="2">
        <v>42452</v>
      </c>
      <c r="B137">
        <v>4.13</v>
      </c>
      <c r="C137">
        <f t="shared" si="46"/>
        <v>-0.14315352697095443</v>
      </c>
      <c r="D137">
        <v>1.8786</v>
      </c>
      <c r="E137">
        <v>9.6488999999999994</v>
      </c>
      <c r="F137" s="17">
        <f t="shared" si="44"/>
        <v>2.523969341605703E-4</v>
      </c>
      <c r="G137" s="17">
        <f t="shared" si="45"/>
        <v>1.0002523969341606</v>
      </c>
      <c r="H137">
        <f t="shared" si="47"/>
        <v>-0.143405923905115</v>
      </c>
      <c r="I137" s="37">
        <f t="shared" si="48"/>
        <v>2.0565259011079633E-2</v>
      </c>
      <c r="M137" s="11">
        <f t="shared" si="49"/>
        <v>-1.8645020963247407</v>
      </c>
    </row>
    <row r="138" spans="1:16" ht="15.75" x14ac:dyDescent="0.25">
      <c r="A138" s="2">
        <v>42453</v>
      </c>
      <c r="B138">
        <v>4.25</v>
      </c>
      <c r="C138">
        <f t="shared" si="46"/>
        <v>2.9055690072639251E-2</v>
      </c>
      <c r="D138">
        <v>1.9</v>
      </c>
      <c r="E138">
        <v>9.6529000000000007</v>
      </c>
      <c r="F138" s="17">
        <f t="shared" si="44"/>
        <v>2.5249690297668437E-4</v>
      </c>
      <c r="G138" s="17">
        <f t="shared" si="45"/>
        <v>1.0002524969029767</v>
      </c>
      <c r="H138">
        <f t="shared" si="47"/>
        <v>2.8803193169662566E-2</v>
      </c>
      <c r="I138" s="37">
        <f t="shared" si="48"/>
        <v>8.2962393676889632E-4</v>
      </c>
      <c r="M138" s="11">
        <f t="shared" si="49"/>
        <v>0.37843562919403112</v>
      </c>
    </row>
    <row r="139" spans="1:16" ht="15.75" x14ac:dyDescent="0.25">
      <c r="A139" s="2">
        <v>42457</v>
      </c>
      <c r="B139">
        <v>4.1500000000000004</v>
      </c>
      <c r="C139">
        <f t="shared" si="46"/>
        <v>-2.3529411764705799E-2</v>
      </c>
      <c r="D139">
        <v>1.8860000000000001</v>
      </c>
      <c r="E139">
        <v>9.6549999999999994</v>
      </c>
      <c r="F139" s="17">
        <f t="shared" si="44"/>
        <v>2.5254938514929215E-4</v>
      </c>
      <c r="G139" s="17">
        <f t="shared" si="45"/>
        <v>1.0002525493851493</v>
      </c>
      <c r="H139">
        <f t="shared" si="47"/>
        <v>-2.3781961149855091E-2</v>
      </c>
      <c r="I139" s="37">
        <f t="shared" si="48"/>
        <v>5.6558167613321691E-4</v>
      </c>
      <c r="M139" s="11">
        <f t="shared" si="49"/>
        <v>-0.30645865658261601</v>
      </c>
    </row>
    <row r="140" spans="1:16" ht="15.75" x14ac:dyDescent="0.25">
      <c r="A140" s="2">
        <v>42458</v>
      </c>
      <c r="B140">
        <v>4.04</v>
      </c>
      <c r="C140">
        <f t="shared" si="46"/>
        <v>-2.6506024096385618E-2</v>
      </c>
      <c r="D140">
        <v>1.8035000000000001</v>
      </c>
      <c r="E140">
        <v>9.6253999999999991</v>
      </c>
      <c r="F140" s="17">
        <f t="shared" si="44"/>
        <v>2.5180954390835453E-4</v>
      </c>
      <c r="G140" s="17">
        <f t="shared" si="45"/>
        <v>1.0002518095439084</v>
      </c>
      <c r="H140">
        <f t="shared" si="47"/>
        <v>-2.6757833640293972E-2</v>
      </c>
      <c r="I140" s="37">
        <f t="shared" si="48"/>
        <v>7.1598166112164774E-4</v>
      </c>
      <c r="M140" s="11">
        <f t="shared" si="49"/>
        <v>-0.34522752277680457</v>
      </c>
    </row>
    <row r="141" spans="1:16" ht="15.75" x14ac:dyDescent="0.25">
      <c r="A141" s="2">
        <v>42459</v>
      </c>
      <c r="B141">
        <v>4.01</v>
      </c>
      <c r="C141">
        <f t="shared" si="46"/>
        <v>-7.425742574257487E-3</v>
      </c>
      <c r="D141">
        <v>1.8228</v>
      </c>
      <c r="E141">
        <v>9.6190999999999995</v>
      </c>
      <c r="F141" s="17">
        <f t="shared" si="44"/>
        <v>2.5165205198574014E-4</v>
      </c>
      <c r="G141" s="17">
        <f t="shared" si="45"/>
        <v>1.0002516520519857</v>
      </c>
      <c r="H141">
        <f t="shared" si="47"/>
        <v>-7.6773946262432271E-3</v>
      </c>
      <c r="I141" s="37">
        <f t="shared" si="48"/>
        <v>5.8942388247068378E-5</v>
      </c>
      <c r="M141" s="11">
        <f t="shared" si="49"/>
        <v>-9.6716531470999997E-2</v>
      </c>
    </row>
    <row r="142" spans="1:16" ht="15.75" x14ac:dyDescent="0.25">
      <c r="A142" s="2">
        <v>42460</v>
      </c>
      <c r="B142">
        <v>4.12</v>
      </c>
      <c r="C142">
        <f t="shared" si="46"/>
        <v>2.7431421446384122E-2</v>
      </c>
      <c r="D142">
        <v>1.7686999999999999</v>
      </c>
      <c r="E142">
        <v>9.6257000000000001</v>
      </c>
      <c r="F142" s="17">
        <f t="shared" si="44"/>
        <v>2.5181704329857446E-4</v>
      </c>
      <c r="G142" s="17">
        <f t="shared" si="45"/>
        <v>1.0002518170432986</v>
      </c>
      <c r="H142">
        <f t="shared" si="47"/>
        <v>2.7179604403085547E-2</v>
      </c>
      <c r="I142" s="37">
        <f t="shared" si="48"/>
        <v>7.387308955082273E-4</v>
      </c>
      <c r="M142" s="11">
        <f t="shared" si="49"/>
        <v>0.35728035399594493</v>
      </c>
    </row>
    <row r="143" spans="1:16" ht="15.75" x14ac:dyDescent="0.25">
      <c r="A143" s="2">
        <v>42461</v>
      </c>
      <c r="B143">
        <v>3.83</v>
      </c>
      <c r="C143">
        <f t="shared" si="46"/>
        <v>-7.0388349514563117E-2</v>
      </c>
      <c r="D143">
        <v>1.7705</v>
      </c>
      <c r="E143">
        <v>9.6029</v>
      </c>
      <c r="F143" s="17">
        <f t="shared" si="44"/>
        <v>2.5124703130385839E-4</v>
      </c>
      <c r="G143" s="17">
        <f t="shared" si="45"/>
        <v>1.0002512470313039</v>
      </c>
      <c r="H143">
        <f t="shared" si="47"/>
        <v>-7.0639596545866976E-2</v>
      </c>
      <c r="I143" s="37">
        <f t="shared" si="48"/>
        <v>4.9899526001628619E-3</v>
      </c>
      <c r="M143" s="11">
        <f t="shared" si="49"/>
        <v>-0.91677255883028064</v>
      </c>
    </row>
    <row r="144" spans="1:16" ht="15.75" x14ac:dyDescent="0.25">
      <c r="A144" s="2">
        <v>42464</v>
      </c>
      <c r="B144">
        <v>3.7199999999999998</v>
      </c>
      <c r="C144">
        <f t="shared" si="46"/>
        <v>-2.872062663185387E-2</v>
      </c>
      <c r="D144">
        <v>1.7618</v>
      </c>
      <c r="E144">
        <v>9.5993999999999993</v>
      </c>
      <c r="F144" s="17">
        <f t="shared" si="44"/>
        <v>2.5115951899312705E-4</v>
      </c>
      <c r="G144" s="17">
        <f t="shared" si="45"/>
        <v>1.0002511595189931</v>
      </c>
      <c r="H144">
        <f t="shared" si="47"/>
        <v>-2.8971786150846997E-2</v>
      </c>
      <c r="I144" s="37">
        <f t="shared" si="48"/>
        <v>8.3936439277040983E-4</v>
      </c>
      <c r="M144" s="11">
        <f t="shared" si="49"/>
        <v>-0.37407159778687704</v>
      </c>
    </row>
    <row r="145" spans="1:13" ht="15.75" x14ac:dyDescent="0.25">
      <c r="A145" s="2">
        <v>42465</v>
      </c>
      <c r="B145">
        <v>3.76</v>
      </c>
      <c r="C145">
        <f t="shared" si="46"/>
        <v>1.075268817204302E-2</v>
      </c>
      <c r="D145">
        <v>1.7201</v>
      </c>
      <c r="E145">
        <v>9.6488999999999994</v>
      </c>
      <c r="F145" s="17">
        <f t="shared" si="44"/>
        <v>2.523969341605703E-4</v>
      </c>
      <c r="G145" s="17">
        <f t="shared" si="45"/>
        <v>1.0002523969341606</v>
      </c>
      <c r="H145">
        <f t="shared" si="47"/>
        <v>1.050029123788245E-2</v>
      </c>
      <c r="I145" s="37">
        <f t="shared" si="48"/>
        <v>1.1025611608035095E-4</v>
      </c>
      <c r="M145" s="11">
        <f t="shared" si="49"/>
        <v>0.14004831080388427</v>
      </c>
    </row>
    <row r="146" spans="1:13" ht="15.75" x14ac:dyDescent="0.25">
      <c r="A146" s="2">
        <v>42466</v>
      </c>
      <c r="B146">
        <v>3.73</v>
      </c>
      <c r="C146">
        <f t="shared" si="46"/>
        <v>-7.9787234042552682E-3</v>
      </c>
      <c r="D146">
        <v>1.7549000000000001</v>
      </c>
      <c r="E146">
        <v>9.5945</v>
      </c>
      <c r="F146" s="17">
        <f t="shared" si="44"/>
        <v>2.5103699707584859E-4</v>
      </c>
      <c r="G146" s="17">
        <f t="shared" si="45"/>
        <v>1.0002510369970758</v>
      </c>
      <c r="H146">
        <f t="shared" si="47"/>
        <v>-8.2297604013311168E-3</v>
      </c>
      <c r="I146" s="37">
        <f t="shared" si="48"/>
        <v>6.7728956263317703E-5</v>
      </c>
      <c r="M146" s="11">
        <f t="shared" si="49"/>
        <v>-0.10391882636777508</v>
      </c>
    </row>
    <row r="147" spans="1:13" ht="15.75" x14ac:dyDescent="0.25">
      <c r="A147" s="2">
        <v>42467</v>
      </c>
      <c r="B147">
        <v>3.61</v>
      </c>
      <c r="C147">
        <f t="shared" si="46"/>
        <v>-3.2171581769437026E-2</v>
      </c>
      <c r="D147">
        <v>1.6888999999999998</v>
      </c>
      <c r="E147">
        <v>9.6379999999999999</v>
      </c>
      <c r="F147" s="17">
        <f t="shared" si="44"/>
        <v>2.5212450067746417E-4</v>
      </c>
      <c r="G147" s="17">
        <f t="shared" si="45"/>
        <v>1.0002521245006775</v>
      </c>
      <c r="H147">
        <f t="shared" si="47"/>
        <v>-3.242370627011449E-2</v>
      </c>
      <c r="I147" s="37">
        <f t="shared" si="48"/>
        <v>1.0512967282906617E-3</v>
      </c>
      <c r="M147" s="11">
        <f t="shared" si="49"/>
        <v>-0.41901853849097814</v>
      </c>
    </row>
    <row r="148" spans="1:13" ht="15.75" x14ac:dyDescent="0.25">
      <c r="A148" s="2">
        <v>42468</v>
      </c>
      <c r="B148">
        <v>3.76</v>
      </c>
      <c r="C148">
        <f t="shared" si="46"/>
        <v>4.15512465373961E-2</v>
      </c>
      <c r="D148">
        <v>1.7166999999999999</v>
      </c>
      <c r="E148">
        <v>9.6385000000000005</v>
      </c>
      <c r="F148" s="17">
        <f t="shared" si="44"/>
        <v>2.5213699821735602E-4</v>
      </c>
      <c r="G148" s="17">
        <f t="shared" si="45"/>
        <v>1.0002521369982174</v>
      </c>
      <c r="H148">
        <f t="shared" si="47"/>
        <v>4.1299109539178744E-2</v>
      </c>
      <c r="I148" s="37">
        <f t="shared" si="48"/>
        <v>1.7056164487290848E-3</v>
      </c>
      <c r="M148" s="11">
        <f t="shared" si="49"/>
        <v>0.5411839157103</v>
      </c>
    </row>
    <row r="149" spans="1:13" ht="15.75" x14ac:dyDescent="0.25">
      <c r="A149" s="2">
        <v>42471</v>
      </c>
      <c r="B149">
        <v>4.5</v>
      </c>
      <c r="C149">
        <f t="shared" si="46"/>
        <v>0.19680851063829793</v>
      </c>
      <c r="D149">
        <v>1.7254</v>
      </c>
      <c r="E149">
        <v>9.5801999999999996</v>
      </c>
      <c r="F149" s="17">
        <f t="shared" si="44"/>
        <v>2.5067940187550874E-4</v>
      </c>
      <c r="G149" s="17">
        <f t="shared" si="45"/>
        <v>1.0002506794018755</v>
      </c>
      <c r="H149">
        <f t="shared" si="47"/>
        <v>0.19655783123642243</v>
      </c>
      <c r="I149" s="37">
        <f t="shared" si="48"/>
        <v>3.8634981020365916E-2</v>
      </c>
      <c r="M149" s="11">
        <f t="shared" si="49"/>
        <v>2.5633310504051354</v>
      </c>
    </row>
    <row r="150" spans="1:13" ht="15.75" x14ac:dyDescent="0.25">
      <c r="A150" s="2">
        <v>42472</v>
      </c>
      <c r="B150">
        <v>6.05</v>
      </c>
      <c r="C150">
        <f t="shared" si="46"/>
        <v>0.34444444444444439</v>
      </c>
      <c r="D150">
        <v>1.7761</v>
      </c>
      <c r="E150">
        <v>9.5440000000000005</v>
      </c>
      <c r="F150" s="17">
        <f t="shared" si="44"/>
        <v>2.4977395281866599E-4</v>
      </c>
      <c r="G150" s="17">
        <f t="shared" si="45"/>
        <v>1.0002497739528187</v>
      </c>
      <c r="H150">
        <f t="shared" si="47"/>
        <v>0.34419467049162572</v>
      </c>
      <c r="I150" s="37">
        <f t="shared" si="48"/>
        <v>0.11846997119483881</v>
      </c>
      <c r="M150" s="11">
        <f t="shared" si="49"/>
        <v>4.4862142227510882</v>
      </c>
    </row>
    <row r="151" spans="1:13" ht="15.75" x14ac:dyDescent="0.25">
      <c r="A151" s="2">
        <v>42473</v>
      </c>
      <c r="B151">
        <v>6.06</v>
      </c>
      <c r="C151">
        <f t="shared" si="46"/>
        <v>1.6528925619834359E-3</v>
      </c>
      <c r="D151">
        <v>1.7639</v>
      </c>
      <c r="E151">
        <v>9.5025999999999993</v>
      </c>
      <c r="F151" s="17">
        <f t="shared" si="44"/>
        <v>2.4873807341529997E-4</v>
      </c>
      <c r="G151" s="17">
        <f t="shared" si="45"/>
        <v>1.0002487380734153</v>
      </c>
      <c r="H151">
        <f t="shared" si="47"/>
        <v>1.4041544885681359E-3</v>
      </c>
      <c r="I151" s="37">
        <f t="shared" si="48"/>
        <v>1.9716498277660434E-6</v>
      </c>
      <c r="M151" s="11">
        <f t="shared" si="49"/>
        <v>2.1528087445885864E-2</v>
      </c>
    </row>
    <row r="152" spans="1:13" ht="15.75" x14ac:dyDescent="0.25">
      <c r="A152" s="2">
        <v>42474</v>
      </c>
      <c r="B152">
        <v>6.01</v>
      </c>
      <c r="C152">
        <f t="shared" si="46"/>
        <v>-8.2508250825082223E-3</v>
      </c>
      <c r="D152">
        <v>1.7919</v>
      </c>
      <c r="E152">
        <v>9.4893000000000001</v>
      </c>
      <c r="F152" s="17">
        <f t="shared" si="44"/>
        <v>2.4840520801028276E-4</v>
      </c>
      <c r="G152" s="17">
        <f t="shared" si="45"/>
        <v>1.0002484052080103</v>
      </c>
      <c r="H152">
        <f t="shared" si="47"/>
        <v>-8.4992302905185051E-3</v>
      </c>
      <c r="I152" s="37">
        <f t="shared" si="48"/>
        <v>7.2236915531267271E-5</v>
      </c>
      <c r="M152" s="11">
        <f t="shared" si="49"/>
        <v>-0.10746281274555429</v>
      </c>
    </row>
    <row r="153" spans="1:13" ht="15.75" x14ac:dyDescent="0.25">
      <c r="A153" s="2">
        <v>42475</v>
      </c>
      <c r="B153">
        <v>6.03</v>
      </c>
      <c r="C153">
        <f t="shared" si="46"/>
        <v>3.3277870216306925E-3</v>
      </c>
      <c r="D153">
        <v>1.7518</v>
      </c>
      <c r="E153">
        <v>9.4956999999999994</v>
      </c>
      <c r="F153" s="17">
        <f t="shared" si="44"/>
        <v>2.4856538887729762E-4</v>
      </c>
      <c r="G153" s="17">
        <f t="shared" si="45"/>
        <v>1.0002485653888773</v>
      </c>
      <c r="H153">
        <f t="shared" si="47"/>
        <v>3.0792216327533949E-3</v>
      </c>
      <c r="I153" s="37">
        <f t="shared" si="48"/>
        <v>9.481605863616483E-6</v>
      </c>
      <c r="M153" s="11">
        <f t="shared" si="49"/>
        <v>4.3342738451785448E-2</v>
      </c>
    </row>
    <row r="154" spans="1:13" ht="15.75" x14ac:dyDescent="0.25">
      <c r="A154" s="2">
        <v>42478</v>
      </c>
      <c r="B154">
        <v>5.96</v>
      </c>
      <c r="C154">
        <f t="shared" si="46"/>
        <v>-1.1608623548922102E-2</v>
      </c>
      <c r="D154">
        <v>1.7711000000000001</v>
      </c>
      <c r="E154">
        <v>9.4754000000000005</v>
      </c>
      <c r="F154" s="17">
        <f t="shared" si="44"/>
        <v>2.4805728302479402E-4</v>
      </c>
      <c r="G154" s="17">
        <f t="shared" si="45"/>
        <v>1.0002480572830248</v>
      </c>
      <c r="H154">
        <f t="shared" si="47"/>
        <v>-1.1856680831946896E-2</v>
      </c>
      <c r="I154" s="37">
        <f t="shared" si="48"/>
        <v>1.4058088035065694E-4</v>
      </c>
      <c r="M154" s="11">
        <f t="shared" si="49"/>
        <v>-0.15119643504697999</v>
      </c>
    </row>
    <row r="155" spans="1:13" ht="15.75" x14ac:dyDescent="0.25">
      <c r="A155" s="2">
        <v>42479</v>
      </c>
      <c r="B155">
        <v>6.12</v>
      </c>
      <c r="C155">
        <f t="shared" si="46"/>
        <v>2.6845637583892641E-2</v>
      </c>
      <c r="D155">
        <v>1.7850999999999999</v>
      </c>
      <c r="E155">
        <v>9.4419000000000004</v>
      </c>
      <c r="F155" s="17">
        <f t="shared" si="44"/>
        <v>2.4721857771425881E-4</v>
      </c>
      <c r="G155" s="17">
        <f t="shared" si="45"/>
        <v>1.0002472185777143</v>
      </c>
      <c r="H155">
        <f t="shared" si="47"/>
        <v>2.6598419006178382E-2</v>
      </c>
      <c r="I155" s="37">
        <f t="shared" si="48"/>
        <v>7.0747589362823136E-4</v>
      </c>
      <c r="M155" s="11">
        <f t="shared" si="49"/>
        <v>0.349650816235201</v>
      </c>
    </row>
    <row r="156" spans="1:13" ht="15.75" x14ac:dyDescent="0.25">
      <c r="A156" s="2">
        <v>42480</v>
      </c>
      <c r="B156">
        <v>6.42</v>
      </c>
      <c r="C156">
        <f t="shared" si="46"/>
        <v>4.9019607843137226E-2</v>
      </c>
      <c r="D156">
        <v>1.845</v>
      </c>
      <c r="E156">
        <v>9.4580000000000002</v>
      </c>
      <c r="F156" s="17">
        <f t="shared" si="44"/>
        <v>2.4762168893288639E-4</v>
      </c>
      <c r="G156" s="17">
        <f t="shared" si="45"/>
        <v>1.0002476216889329</v>
      </c>
      <c r="H156">
        <f t="shared" si="47"/>
        <v>4.877198615420434E-2</v>
      </c>
      <c r="I156" s="37">
        <f t="shared" si="48"/>
        <v>2.3787066334258998E-3</v>
      </c>
      <c r="M156" s="11">
        <f t="shared" si="49"/>
        <v>0.63845553454711856</v>
      </c>
    </row>
    <row r="157" spans="1:13" ht="15.75" x14ac:dyDescent="0.25">
      <c r="A157" s="2">
        <v>42481</v>
      </c>
      <c r="B157">
        <v>6.19</v>
      </c>
      <c r="C157">
        <f t="shared" si="46"/>
        <v>-3.5825545171339492E-2</v>
      </c>
      <c r="D157">
        <v>1.861</v>
      </c>
      <c r="E157">
        <v>9.5104000000000006</v>
      </c>
      <c r="F157" s="17">
        <f t="shared" si="44"/>
        <v>2.489332689572521E-4</v>
      </c>
      <c r="G157" s="17">
        <f t="shared" si="45"/>
        <v>1.0002489332689573</v>
      </c>
      <c r="H157">
        <f t="shared" si="47"/>
        <v>-3.6074478440296744E-2</v>
      </c>
      <c r="I157" s="37">
        <f t="shared" si="48"/>
        <v>1.3013679947394346E-3</v>
      </c>
      <c r="M157" s="11">
        <f t="shared" si="49"/>
        <v>-0.46660955889331401</v>
      </c>
    </row>
    <row r="158" spans="1:13" ht="15.75" x14ac:dyDescent="0.25">
      <c r="A158" s="2">
        <v>42482</v>
      </c>
      <c r="B158">
        <v>6.55</v>
      </c>
      <c r="C158">
        <f t="shared" si="46"/>
        <v>5.8158319870759194E-2</v>
      </c>
      <c r="D158">
        <v>1.8877999999999999</v>
      </c>
      <c r="E158">
        <v>9.4959000000000007</v>
      </c>
      <c r="F158" s="17">
        <f t="shared" si="44"/>
        <v>2.4857039437886641E-4</v>
      </c>
      <c r="G158" s="17">
        <f t="shared" si="45"/>
        <v>1.0002485703943789</v>
      </c>
      <c r="H158">
        <f t="shared" si="47"/>
        <v>5.7909749476380327E-2</v>
      </c>
      <c r="I158" s="37">
        <f t="shared" si="48"/>
        <v>3.3535390844171317E-3</v>
      </c>
      <c r="M158" s="11">
        <f t="shared" si="49"/>
        <v>0.75748262450953696</v>
      </c>
    </row>
    <row r="159" spans="1:13" ht="15.75" x14ac:dyDescent="0.25">
      <c r="A159" s="2">
        <v>42485</v>
      </c>
      <c r="B159">
        <v>6.4</v>
      </c>
      <c r="C159">
        <f t="shared" si="46"/>
        <v>-2.2900763358778546E-2</v>
      </c>
      <c r="D159">
        <v>1.9127999999999998</v>
      </c>
      <c r="E159">
        <v>9.4892000000000003</v>
      </c>
      <c r="F159" s="17">
        <f t="shared" si="44"/>
        <v>2.4840270511017337E-4</v>
      </c>
      <c r="G159" s="17">
        <f t="shared" si="45"/>
        <v>1.0002484027051102</v>
      </c>
      <c r="H159">
        <f t="shared" si="47"/>
        <v>-2.314916606388872E-2</v>
      </c>
      <c r="I159" s="37">
        <f t="shared" si="48"/>
        <v>5.358838894534972E-4</v>
      </c>
      <c r="M159" s="11">
        <f t="shared" si="49"/>
        <v>-0.29827082988002701</v>
      </c>
    </row>
    <row r="160" spans="1:13" ht="15.75" x14ac:dyDescent="0.25">
      <c r="A160" s="2">
        <v>42486</v>
      </c>
      <c r="B160">
        <v>6.6</v>
      </c>
      <c r="C160">
        <f t="shared" si="46"/>
        <v>3.1249999999999889E-2</v>
      </c>
      <c r="D160">
        <v>1.9271</v>
      </c>
      <c r="E160">
        <v>9.4634</v>
      </c>
      <c r="F160" s="17">
        <f t="shared" si="44"/>
        <v>2.4775688069578194E-4</v>
      </c>
      <c r="G160" s="17">
        <f t="shared" si="45"/>
        <v>1.0002477568806958</v>
      </c>
      <c r="H160">
        <f t="shared" si="47"/>
        <v>3.1002243119304107E-2</v>
      </c>
      <c r="I160" s="37">
        <f t="shared" si="48"/>
        <v>9.6113907842843883E-4</v>
      </c>
      <c r="M160" s="11">
        <f t="shared" si="49"/>
        <v>0.40701540327378688</v>
      </c>
    </row>
    <row r="161" spans="1:13" ht="15.75" x14ac:dyDescent="0.25">
      <c r="A161" s="2">
        <v>42487</v>
      </c>
      <c r="B161">
        <v>7.14</v>
      </c>
      <c r="C161">
        <f t="shared" si="46"/>
        <v>8.1818181818181832E-2</v>
      </c>
      <c r="D161">
        <v>1.8508</v>
      </c>
      <c r="E161">
        <v>9.3933</v>
      </c>
      <c r="F161" s="17">
        <f t="shared" si="44"/>
        <v>2.4600137386943111E-4</v>
      </c>
      <c r="G161" s="17">
        <f t="shared" si="45"/>
        <v>1.0002460013738694</v>
      </c>
      <c r="H161">
        <f t="shared" si="47"/>
        <v>8.15721804443124E-2</v>
      </c>
      <c r="I161" s="37">
        <f t="shared" si="48"/>
        <v>6.654020622439462E-3</v>
      </c>
      <c r="M161" s="11">
        <f t="shared" si="49"/>
        <v>1.0656403285713731</v>
      </c>
    </row>
    <row r="162" spans="1:13" ht="15.75" x14ac:dyDescent="0.25">
      <c r="A162" s="2">
        <v>42488</v>
      </c>
      <c r="B162">
        <v>6.78</v>
      </c>
      <c r="C162">
        <f t="shared" si="46"/>
        <v>-5.0420168067226816E-2</v>
      </c>
      <c r="D162">
        <v>1.8243</v>
      </c>
      <c r="E162">
        <v>9.4239999999999995</v>
      </c>
      <c r="F162" s="17">
        <f t="shared" si="44"/>
        <v>2.4677032872810756E-4</v>
      </c>
      <c r="G162" s="17">
        <f t="shared" si="45"/>
        <v>1.0002467703287281</v>
      </c>
      <c r="H162">
        <f t="shared" si="47"/>
        <v>-5.0666938395954923E-2</v>
      </c>
      <c r="I162" s="37">
        <f t="shared" si="48"/>
        <v>2.5671386464194913E-3</v>
      </c>
      <c r="M162" s="11">
        <f t="shared" si="49"/>
        <v>-0.65669712124846413</v>
      </c>
    </row>
    <row r="163" spans="1:13" ht="15.75" x14ac:dyDescent="0.25">
      <c r="A163" s="2">
        <v>42489</v>
      </c>
      <c r="B163">
        <v>6.87</v>
      </c>
      <c r="C163">
        <f t="shared" si="46"/>
        <v>1.327433628318582E-2</v>
      </c>
      <c r="D163">
        <v>1.8332999999999999</v>
      </c>
      <c r="E163">
        <v>9.4735999999999994</v>
      </c>
      <c r="F163" s="17">
        <f t="shared" si="44"/>
        <v>2.4801222476900087E-4</v>
      </c>
      <c r="G163" s="17">
        <f t="shared" si="45"/>
        <v>1.000248012224769</v>
      </c>
      <c r="H163">
        <f t="shared" si="47"/>
        <v>1.3026324058416819E-2</v>
      </c>
      <c r="I163" s="37">
        <f t="shared" si="48"/>
        <v>1.6968511847488882E-4</v>
      </c>
      <c r="M163" s="11">
        <f t="shared" si="49"/>
        <v>0.1728914987357682</v>
      </c>
    </row>
    <row r="164" spans="1:13" ht="15.75" x14ac:dyDescent="0.25">
      <c r="A164" s="2">
        <v>42492</v>
      </c>
      <c r="B164">
        <v>6.59</v>
      </c>
      <c r="C164">
        <f t="shared" si="46"/>
        <v>-4.0756914119359569E-2</v>
      </c>
      <c r="D164">
        <v>1.8723000000000001</v>
      </c>
      <c r="E164">
        <v>9.49</v>
      </c>
      <c r="F164" s="17">
        <f t="shared" si="44"/>
        <v>2.484227282473217E-4</v>
      </c>
      <c r="G164" s="17">
        <f t="shared" si="45"/>
        <v>1.0002484227282473</v>
      </c>
      <c r="H164">
        <f t="shared" si="47"/>
        <v>-4.1005336847606891E-2</v>
      </c>
      <c r="I164" s="37">
        <f t="shared" si="48"/>
        <v>1.6814376499857074E-3</v>
      </c>
      <c r="M164" s="11">
        <f t="shared" si="49"/>
        <v>-0.53083813876756136</v>
      </c>
    </row>
    <row r="165" spans="1:13" ht="15.75" x14ac:dyDescent="0.25">
      <c r="A165" s="2">
        <v>42493</v>
      </c>
      <c r="B165">
        <v>5.8</v>
      </c>
      <c r="C165">
        <f t="shared" si="46"/>
        <v>-0.11987860394537178</v>
      </c>
      <c r="D165">
        <v>1.7963</v>
      </c>
      <c r="E165">
        <v>9.5214999999999996</v>
      </c>
      <c r="F165" s="17">
        <f t="shared" si="44"/>
        <v>2.4921102332498002E-4</v>
      </c>
      <c r="G165" s="17">
        <f t="shared" si="45"/>
        <v>1.000249211023325</v>
      </c>
      <c r="H165">
        <f t="shared" si="47"/>
        <v>-0.12012781496869676</v>
      </c>
      <c r="I165" s="37">
        <f t="shared" si="48"/>
        <v>1.4430691929153446E-2</v>
      </c>
      <c r="M165" s="11">
        <f t="shared" si="49"/>
        <v>-1.5613580265191758</v>
      </c>
    </row>
    <row r="166" spans="1:13" ht="15.75" x14ac:dyDescent="0.25">
      <c r="A166" s="2">
        <v>42494</v>
      </c>
      <c r="B166">
        <v>5.65</v>
      </c>
      <c r="C166">
        <f t="shared" si="46"/>
        <v>-2.5862068965517151E-2</v>
      </c>
      <c r="D166">
        <v>1.7751999999999999</v>
      </c>
      <c r="E166">
        <v>9.5252999999999997</v>
      </c>
      <c r="F166" s="17">
        <f t="shared" si="44"/>
        <v>2.4930610395546005E-4</v>
      </c>
      <c r="G166" s="17">
        <f t="shared" si="45"/>
        <v>1.0002493061039555</v>
      </c>
      <c r="H166">
        <f t="shared" si="47"/>
        <v>-2.6111375069472611E-2</v>
      </c>
      <c r="I166" s="37">
        <f t="shared" si="48"/>
        <v>6.818039080186758E-4</v>
      </c>
      <c r="M166" s="11">
        <f t="shared" si="49"/>
        <v>-0.33684033374382361</v>
      </c>
    </row>
    <row r="167" spans="1:13" ht="15.75" x14ac:dyDescent="0.25">
      <c r="A167" s="2">
        <v>42495</v>
      </c>
      <c r="B167">
        <v>5.71</v>
      </c>
      <c r="C167">
        <f t="shared" si="46"/>
        <v>1.0619469026548603E-2</v>
      </c>
      <c r="D167">
        <v>1.7452999999999999</v>
      </c>
      <c r="E167">
        <v>9.5158000000000005</v>
      </c>
      <c r="F167" s="17">
        <f t="shared" si="44"/>
        <v>2.4906839621041676E-4</v>
      </c>
      <c r="G167" s="17">
        <f t="shared" si="45"/>
        <v>1.0002490683962104</v>
      </c>
      <c r="H167">
        <f t="shared" si="47"/>
        <v>1.0370400630338186E-2</v>
      </c>
      <c r="I167" s="37">
        <f t="shared" si="48"/>
        <v>1.0754520923371865E-4</v>
      </c>
      <c r="M167" s="11">
        <f t="shared" si="49"/>
        <v>0.13831319898861388</v>
      </c>
    </row>
    <row r="168" spans="1:13" ht="15.75" x14ac:dyDescent="0.25">
      <c r="A168" s="2">
        <v>42496</v>
      </c>
      <c r="B168">
        <v>4.59</v>
      </c>
      <c r="C168">
        <f t="shared" si="46"/>
        <v>-0.19614711033274959</v>
      </c>
      <c r="D168">
        <v>1.7789000000000001</v>
      </c>
      <c r="E168">
        <v>9.4887999999999995</v>
      </c>
      <c r="F168" s="17">
        <f t="shared" si="44"/>
        <v>2.4839269348664317E-4</v>
      </c>
      <c r="G168" s="17">
        <f t="shared" si="45"/>
        <v>1.0002483926934866</v>
      </c>
      <c r="H168">
        <f t="shared" si="47"/>
        <v>-0.19639550302623623</v>
      </c>
      <c r="I168" s="37">
        <f t="shared" si="48"/>
        <v>3.8571193608928363E-2</v>
      </c>
      <c r="M168" s="11">
        <f t="shared" si="49"/>
        <v>-2.5547166468183145</v>
      </c>
    </row>
    <row r="169" spans="1:13" ht="15.75" x14ac:dyDescent="0.25">
      <c r="A169" s="2">
        <v>42499</v>
      </c>
      <c r="B169">
        <v>4.0999999999999996</v>
      </c>
      <c r="C169">
        <f t="shared" si="46"/>
        <v>-0.10675381263616562</v>
      </c>
      <c r="D169">
        <v>1.7507000000000001</v>
      </c>
      <c r="E169">
        <v>9.4780999999999995</v>
      </c>
      <c r="F169" s="17">
        <f t="shared" si="44"/>
        <v>2.481248690233695E-4</v>
      </c>
      <c r="G169" s="17">
        <f t="shared" si="45"/>
        <v>1.0002481248690234</v>
      </c>
      <c r="H169">
        <f t="shared" si="47"/>
        <v>-0.10700193750518899</v>
      </c>
      <c r="I169" s="37">
        <f t="shared" si="48"/>
        <v>1.1449414629864371E-2</v>
      </c>
      <c r="M169" s="11">
        <f t="shared" si="49"/>
        <v>-1.3904142752359485</v>
      </c>
    </row>
    <row r="170" spans="1:13" ht="15.75" x14ac:dyDescent="0.25">
      <c r="A170" s="2">
        <v>42500</v>
      </c>
      <c r="B170">
        <v>4.3</v>
      </c>
      <c r="C170">
        <f t="shared" si="46"/>
        <v>4.8780487804878099E-2</v>
      </c>
      <c r="D170">
        <v>1.7612999999999999</v>
      </c>
      <c r="E170">
        <v>9.4285999999999994</v>
      </c>
      <c r="F170" s="17">
        <f t="shared" si="44"/>
        <v>2.4688552818608045E-4</v>
      </c>
      <c r="G170" s="17">
        <f t="shared" si="45"/>
        <v>1.0002468855281861</v>
      </c>
      <c r="H170">
        <f t="shared" si="47"/>
        <v>4.8533602276692019E-2</v>
      </c>
      <c r="I170" s="37">
        <f t="shared" si="48"/>
        <v>2.3555105499521245E-3</v>
      </c>
      <c r="M170" s="11">
        <f t="shared" si="49"/>
        <v>0.63534111730542631</v>
      </c>
    </row>
    <row r="171" spans="1:13" ht="15.75" x14ac:dyDescent="0.25">
      <c r="A171" s="2">
        <v>42501</v>
      </c>
      <c r="B171">
        <v>4.3600000000000003</v>
      </c>
      <c r="C171">
        <f t="shared" si="46"/>
        <v>1.3953488372093139E-2</v>
      </c>
      <c r="D171">
        <v>1.7366999999999999</v>
      </c>
      <c r="E171">
        <v>9.4644999999999992</v>
      </c>
      <c r="F171" s="17">
        <f t="shared" si="44"/>
        <v>2.4778441894302006E-4</v>
      </c>
      <c r="G171" s="17">
        <f t="shared" si="45"/>
        <v>1.000247784418943</v>
      </c>
      <c r="H171">
        <f t="shared" si="47"/>
        <v>1.3705703953150119E-2</v>
      </c>
      <c r="I171" s="37">
        <f t="shared" si="48"/>
        <v>1.878463208513948E-4</v>
      </c>
      <c r="M171" s="11">
        <f t="shared" si="49"/>
        <v>0.18173711029899536</v>
      </c>
    </row>
    <row r="172" spans="1:13" ht="15.75" x14ac:dyDescent="0.25">
      <c r="A172" s="2">
        <v>42502</v>
      </c>
      <c r="B172">
        <v>4.17</v>
      </c>
      <c r="C172">
        <f t="shared" si="46"/>
        <v>-4.3577981651376232E-2</v>
      </c>
      <c r="D172">
        <v>1.7516</v>
      </c>
      <c r="E172">
        <v>9.4581999999999997</v>
      </c>
      <c r="F172" s="17">
        <f t="shared" si="44"/>
        <v>2.4762669615374655E-4</v>
      </c>
      <c r="G172" s="17">
        <f t="shared" si="45"/>
        <v>1.0002476266961537</v>
      </c>
      <c r="H172">
        <f t="shared" si="47"/>
        <v>-4.3825608347529979E-2</v>
      </c>
      <c r="I172" s="37">
        <f t="shared" si="48"/>
        <v>1.9206839470310895E-3</v>
      </c>
      <c r="M172" s="11">
        <f t="shared" si="49"/>
        <v>-0.56758111282216461</v>
      </c>
    </row>
    <row r="173" spans="1:13" ht="15.75" x14ac:dyDescent="0.25">
      <c r="A173" s="2">
        <v>42503</v>
      </c>
      <c r="B173">
        <v>4.0599999999999996</v>
      </c>
      <c r="C173">
        <f t="shared" si="46"/>
        <v>-2.6378896882494084E-2</v>
      </c>
      <c r="D173">
        <v>1.7000999999999999</v>
      </c>
      <c r="E173">
        <v>9.5114000000000001</v>
      </c>
      <c r="F173" s="17">
        <f t="shared" si="44"/>
        <v>2.4895829302384875E-4</v>
      </c>
      <c r="G173" s="17">
        <f t="shared" si="45"/>
        <v>1.0002489582930238</v>
      </c>
      <c r="H173">
        <f t="shared" si="47"/>
        <v>-2.6627855175517932E-2</v>
      </c>
      <c r="I173" s="37">
        <f t="shared" si="48"/>
        <v>7.0904267124835714E-4</v>
      </c>
      <c r="M173" s="11">
        <f t="shared" si="49"/>
        <v>-0.34357175528147221</v>
      </c>
    </row>
    <row r="174" spans="1:13" ht="15.75" x14ac:dyDescent="0.25">
      <c r="A174" s="2">
        <v>42506</v>
      </c>
      <c r="B174">
        <v>3.9</v>
      </c>
      <c r="C174">
        <f t="shared" si="46"/>
        <v>-3.9408866995073823E-2</v>
      </c>
      <c r="D174">
        <v>1.7532999999999999</v>
      </c>
      <c r="E174">
        <v>9.4962999999999997</v>
      </c>
      <c r="F174" s="17">
        <f t="shared" si="44"/>
        <v>2.4858040535491455E-4</v>
      </c>
      <c r="G174" s="17">
        <f t="shared" si="45"/>
        <v>1.0002485804053549</v>
      </c>
      <c r="H174">
        <f t="shared" si="47"/>
        <v>-3.9657447400428737E-2</v>
      </c>
      <c r="I174" s="37">
        <f t="shared" si="48"/>
        <v>1.5727131343177721E-3</v>
      </c>
      <c r="M174" s="11">
        <f t="shared" si="49"/>
        <v>-0.5132805085620179</v>
      </c>
    </row>
    <row r="175" spans="1:13" ht="15.75" x14ac:dyDescent="0.25">
      <c r="A175" s="2">
        <v>42507</v>
      </c>
      <c r="B175">
        <v>3.93</v>
      </c>
      <c r="C175">
        <f t="shared" si="46"/>
        <v>7.6923076923077561E-3</v>
      </c>
      <c r="D175">
        <v>1.7723</v>
      </c>
      <c r="E175">
        <v>9.5393000000000008</v>
      </c>
      <c r="F175" s="17">
        <f t="shared" si="44"/>
        <v>2.4965637263041351E-4</v>
      </c>
      <c r="G175" s="17">
        <f t="shared" si="45"/>
        <v>1.0002496563726304</v>
      </c>
      <c r="H175">
        <f t="shared" si="47"/>
        <v>7.4426513196773425E-3</v>
      </c>
      <c r="I175" s="37">
        <f t="shared" si="48"/>
        <v>5.5393058666294888E-5</v>
      </c>
      <c r="M175" s="11">
        <f t="shared" si="49"/>
        <v>0.10018840695970256</v>
      </c>
    </row>
    <row r="176" spans="1:13" ht="15.75" x14ac:dyDescent="0.25">
      <c r="A176" s="2">
        <v>42508</v>
      </c>
      <c r="B176">
        <v>3.85</v>
      </c>
      <c r="C176">
        <f t="shared" si="46"/>
        <v>-2.0356234096692131E-2</v>
      </c>
      <c r="D176">
        <v>1.8538000000000001</v>
      </c>
      <c r="E176">
        <v>9.5470000000000006</v>
      </c>
      <c r="F176" s="17">
        <f t="shared" si="44"/>
        <v>2.4984900137225985E-4</v>
      </c>
      <c r="G176" s="17">
        <f t="shared" si="45"/>
        <v>1.0002498490013723</v>
      </c>
      <c r="H176">
        <f t="shared" si="47"/>
        <v>-2.0606083098064391E-2</v>
      </c>
      <c r="I176" s="37">
        <f t="shared" si="48"/>
        <v>4.2461066064433493E-4</v>
      </c>
      <c r="M176" s="11">
        <f t="shared" si="49"/>
        <v>-0.2651296265600252</v>
      </c>
    </row>
    <row r="177" spans="1:13" ht="15.75" x14ac:dyDescent="0.25">
      <c r="A177" s="2">
        <v>42509</v>
      </c>
      <c r="B177">
        <v>3.86</v>
      </c>
      <c r="C177">
        <f t="shared" si="46"/>
        <v>2.5974025974025419E-3</v>
      </c>
      <c r="D177">
        <v>1.8487</v>
      </c>
      <c r="E177">
        <v>9.5595999999999997</v>
      </c>
      <c r="F177" s="17">
        <f t="shared" si="44"/>
        <v>2.501641829173451E-4</v>
      </c>
      <c r="G177" s="17">
        <f t="shared" si="45"/>
        <v>1.0002501641829173</v>
      </c>
      <c r="H177">
        <f t="shared" si="47"/>
        <v>2.3472384144851968E-3</v>
      </c>
      <c r="I177" s="37">
        <f t="shared" si="48"/>
        <v>5.5095281744349805E-6</v>
      </c>
      <c r="M177" s="11">
        <f t="shared" si="49"/>
        <v>3.3829851700677788E-2</v>
      </c>
    </row>
    <row r="178" spans="1:13" ht="15.75" x14ac:dyDescent="0.25">
      <c r="A178" s="2">
        <v>42510</v>
      </c>
      <c r="B178">
        <v>3.7199999999999998</v>
      </c>
      <c r="C178">
        <f t="shared" si="46"/>
        <v>-3.6269430051813503E-2</v>
      </c>
      <c r="D178">
        <v>1.8384</v>
      </c>
      <c r="E178">
        <v>9.5379000000000005</v>
      </c>
      <c r="F178" s="17">
        <f t="shared" si="44"/>
        <v>2.4962134777184453E-4</v>
      </c>
      <c r="G178" s="17">
        <f t="shared" si="45"/>
        <v>1.0002496213477718</v>
      </c>
      <c r="H178">
        <f t="shared" si="47"/>
        <v>-3.6519051399585348E-2</v>
      </c>
      <c r="I178" s="37">
        <f t="shared" si="48"/>
        <v>1.3336411151255567E-3</v>
      </c>
      <c r="M178" s="11">
        <f t="shared" si="49"/>
        <v>-0.47239093436957852</v>
      </c>
    </row>
    <row r="179" spans="1:13" ht="15.75" x14ac:dyDescent="0.25">
      <c r="A179" s="2">
        <v>42513</v>
      </c>
      <c r="B179">
        <v>3.67</v>
      </c>
      <c r="C179">
        <f t="shared" si="46"/>
        <v>-1.3440860215053717E-2</v>
      </c>
      <c r="D179">
        <v>1.835</v>
      </c>
      <c r="E179">
        <v>9.5592000000000006</v>
      </c>
      <c r="F179" s="17">
        <f t="shared" si="44"/>
        <v>2.5015417770957171E-4</v>
      </c>
      <c r="G179" s="17">
        <f t="shared" si="45"/>
        <v>1.0002501541777096</v>
      </c>
      <c r="H179">
        <f t="shared" si="47"/>
        <v>-1.3691014392763289E-2</v>
      </c>
      <c r="I179" s="37">
        <f t="shared" si="48"/>
        <v>1.8744387510285151E-4</v>
      </c>
      <c r="M179" s="11">
        <f t="shared" si="49"/>
        <v>-0.17506038850485459</v>
      </c>
    </row>
    <row r="180" spans="1:13" ht="15.75" x14ac:dyDescent="0.25">
      <c r="A180" s="2">
        <v>42514</v>
      </c>
      <c r="B180">
        <v>4.05</v>
      </c>
      <c r="C180">
        <f t="shared" si="46"/>
        <v>0.10354223433242504</v>
      </c>
      <c r="D180">
        <v>1.8629</v>
      </c>
      <c r="E180">
        <v>9.4677000000000007</v>
      </c>
      <c r="F180" s="17">
        <f t="shared" si="44"/>
        <v>2.4786452863900799E-4</v>
      </c>
      <c r="G180" s="17">
        <f t="shared" si="45"/>
        <v>1.000247864528639</v>
      </c>
      <c r="H180">
        <f t="shared" si="47"/>
        <v>0.10329436980378603</v>
      </c>
      <c r="I180" s="37">
        <f t="shared" si="48"/>
        <v>1.0669726833161305E-2</v>
      </c>
      <c r="M180" s="11">
        <f t="shared" si="49"/>
        <v>1.3485850964057942</v>
      </c>
    </row>
    <row r="181" spans="1:13" ht="15.75" x14ac:dyDescent="0.25">
      <c r="A181" s="2">
        <v>42515</v>
      </c>
      <c r="B181">
        <v>4.3499999999999996</v>
      </c>
      <c r="C181">
        <f t="shared" si="46"/>
        <v>7.4074074074074028E-2</v>
      </c>
      <c r="D181">
        <v>1.8664000000000001</v>
      </c>
      <c r="E181">
        <v>9.4141999999999992</v>
      </c>
      <c r="F181" s="17">
        <f t="shared" si="44"/>
        <v>2.4652488769083547E-4</v>
      </c>
      <c r="G181" s="17">
        <f t="shared" si="45"/>
        <v>1.0002465248876908</v>
      </c>
      <c r="H181">
        <f t="shared" si="47"/>
        <v>7.3827549186383193E-2</v>
      </c>
      <c r="I181" s="37">
        <f t="shared" si="48"/>
        <v>5.4505070188678294E-3</v>
      </c>
      <c r="M181" s="11">
        <f t="shared" si="49"/>
        <v>0.96477725220453459</v>
      </c>
    </row>
    <row r="182" spans="1:13" ht="15.75" x14ac:dyDescent="0.25">
      <c r="A182" s="2">
        <v>42516</v>
      </c>
      <c r="B182">
        <v>4.2300000000000004</v>
      </c>
      <c r="C182">
        <f t="shared" si="46"/>
        <v>-2.7586206896551547E-2</v>
      </c>
      <c r="D182">
        <v>1.8282</v>
      </c>
      <c r="E182">
        <v>9.4054000000000002</v>
      </c>
      <c r="F182" s="17">
        <f t="shared" si="44"/>
        <v>2.4630447297480096E-4</v>
      </c>
      <c r="G182" s="17">
        <f t="shared" si="45"/>
        <v>1.0002463044729748</v>
      </c>
      <c r="H182">
        <f t="shared" si="47"/>
        <v>-2.7832511369526348E-2</v>
      </c>
      <c r="I182" s="37">
        <f t="shared" si="48"/>
        <v>7.7464868913481341E-4</v>
      </c>
      <c r="M182" s="11">
        <f t="shared" si="49"/>
        <v>-0.35929635599341081</v>
      </c>
    </row>
    <row r="183" spans="1:13" ht="15.75" x14ac:dyDescent="0.25">
      <c r="A183" s="2">
        <v>42517</v>
      </c>
      <c r="B183">
        <v>4.16</v>
      </c>
      <c r="C183">
        <f t="shared" si="46"/>
        <v>-1.6548463356974061E-2</v>
      </c>
      <c r="D183">
        <v>1.851</v>
      </c>
      <c r="E183">
        <v>9.3812999999999995</v>
      </c>
      <c r="F183" s="17">
        <f t="shared" si="44"/>
        <v>2.4570074669294506E-4</v>
      </c>
      <c r="G183" s="17">
        <f t="shared" si="45"/>
        <v>1.0002457007466929</v>
      </c>
      <c r="H183">
        <f t="shared" si="47"/>
        <v>-1.6794164103667006E-2</v>
      </c>
      <c r="I183" s="37">
        <f t="shared" si="48"/>
        <v>2.8204394794089743E-4</v>
      </c>
      <c r="M183" s="11">
        <f t="shared" si="49"/>
        <v>-0.21553534357760978</v>
      </c>
    </row>
    <row r="184" spans="1:13" ht="15.75" x14ac:dyDescent="0.25">
      <c r="A184" s="2">
        <v>42521</v>
      </c>
      <c r="B184">
        <v>4.29</v>
      </c>
      <c r="C184">
        <f t="shared" si="46"/>
        <v>3.1249999999999972E-2</v>
      </c>
      <c r="D184">
        <v>1.8458000000000001</v>
      </c>
      <c r="E184">
        <v>9.3932000000000002</v>
      </c>
      <c r="F184" s="17">
        <f t="shared" si="44"/>
        <v>2.4599886877885169E-4</v>
      </c>
      <c r="G184" s="17">
        <f t="shared" si="45"/>
        <v>1.0002459988687789</v>
      </c>
      <c r="H184">
        <f t="shared" si="47"/>
        <v>3.1004001131221121E-2</v>
      </c>
      <c r="I184" s="37">
        <f t="shared" si="48"/>
        <v>9.6124808614476054E-4</v>
      </c>
      <c r="M184" s="11">
        <f t="shared" si="49"/>
        <v>0.40701540327378793</v>
      </c>
    </row>
    <row r="185" spans="1:13" ht="15.75" x14ac:dyDescent="0.25">
      <c r="A185" s="2">
        <v>42522</v>
      </c>
      <c r="B185">
        <v>4.37</v>
      </c>
      <c r="C185">
        <f t="shared" si="46"/>
        <v>1.8648018648018665E-2</v>
      </c>
      <c r="D185">
        <v>1.8353999999999999</v>
      </c>
      <c r="E185">
        <v>9.3933999999999997</v>
      </c>
      <c r="F185" s="17">
        <f t="shared" si="44"/>
        <v>2.4600387895779008E-4</v>
      </c>
      <c r="G185" s="17">
        <f t="shared" si="45"/>
        <v>1.0002460038789578</v>
      </c>
      <c r="H185">
        <f t="shared" si="47"/>
        <v>1.8402014769060875E-2</v>
      </c>
      <c r="I185" s="37">
        <f t="shared" si="48"/>
        <v>3.3863414756073456E-4</v>
      </c>
      <c r="M185" s="11">
        <f t="shared" si="49"/>
        <v>0.24288098656897414</v>
      </c>
    </row>
    <row r="186" spans="1:13" ht="15.75" x14ac:dyDescent="0.25">
      <c r="A186" s="2">
        <v>42523</v>
      </c>
      <c r="B186">
        <v>4.25</v>
      </c>
      <c r="C186">
        <f t="shared" si="46"/>
        <v>-2.7459954233409634E-2</v>
      </c>
      <c r="D186">
        <v>1.7989000000000002</v>
      </c>
      <c r="E186">
        <v>9.3824000000000005</v>
      </c>
      <c r="F186" s="17">
        <f t="shared" si="44"/>
        <v>2.4572830555347203E-4</v>
      </c>
      <c r="G186" s="17">
        <f t="shared" si="45"/>
        <v>1.0002457283055535</v>
      </c>
      <c r="H186">
        <f t="shared" si="47"/>
        <v>-2.7705682538963106E-2</v>
      </c>
      <c r="I186" s="37">
        <f t="shared" si="48"/>
        <v>7.6760484494980507E-4</v>
      </c>
      <c r="M186" s="11">
        <f t="shared" si="49"/>
        <v>-0.35765197907811175</v>
      </c>
    </row>
    <row r="187" spans="1:13" ht="15.75" x14ac:dyDescent="0.25">
      <c r="A187" s="2">
        <v>42524</v>
      </c>
      <c r="B187">
        <v>4.09</v>
      </c>
      <c r="C187">
        <f t="shared" si="46"/>
        <v>-3.7647058823529443E-2</v>
      </c>
      <c r="D187">
        <v>1.7004000000000001</v>
      </c>
      <c r="E187">
        <v>9.3874999999999993</v>
      </c>
      <c r="F187" s="17">
        <f t="shared" si="44"/>
        <v>2.4585607484062244E-4</v>
      </c>
      <c r="G187" s="17">
        <f t="shared" si="45"/>
        <v>1.0002458560748406</v>
      </c>
      <c r="H187">
        <f t="shared" si="47"/>
        <v>-3.7892914898370066E-2</v>
      </c>
      <c r="I187" s="37">
        <f t="shared" si="48"/>
        <v>1.4358729994951162E-3</v>
      </c>
      <c r="M187" s="11">
        <f t="shared" si="49"/>
        <v>-0.49033385053218775</v>
      </c>
    </row>
    <row r="188" spans="1:13" ht="15.75" x14ac:dyDescent="0.25">
      <c r="A188" s="2">
        <v>42527</v>
      </c>
      <c r="B188">
        <v>4.57</v>
      </c>
      <c r="C188">
        <f t="shared" si="46"/>
        <v>0.1173594132029341</v>
      </c>
      <c r="D188">
        <v>1.7366999999999999</v>
      </c>
      <c r="E188">
        <v>9.3839000000000006</v>
      </c>
      <c r="F188" s="17">
        <f t="shared" si="44"/>
        <v>2.4576588537228439E-4</v>
      </c>
      <c r="G188" s="17">
        <f t="shared" si="45"/>
        <v>1.0002457658853723</v>
      </c>
      <c r="H188">
        <f t="shared" si="47"/>
        <v>0.11711364731756181</v>
      </c>
      <c r="I188" s="37">
        <f t="shared" si="48"/>
        <v>1.3715606388022253E-2</v>
      </c>
      <c r="M188" s="11">
        <f t="shared" si="49"/>
        <v>1.5285468445685559</v>
      </c>
    </row>
    <row r="189" spans="1:13" ht="15.75" x14ac:dyDescent="0.25">
      <c r="A189" s="2">
        <v>42528</v>
      </c>
      <c r="B189">
        <v>4.67</v>
      </c>
      <c r="C189">
        <f t="shared" si="46"/>
        <v>2.1881838074398169E-2</v>
      </c>
      <c r="D189">
        <v>1.7177</v>
      </c>
      <c r="E189">
        <v>9.3703000000000003</v>
      </c>
      <c r="F189" s="17">
        <f t="shared" si="44"/>
        <v>2.454251428862797E-4</v>
      </c>
      <c r="G189" s="17">
        <f t="shared" si="45"/>
        <v>1.0002454251428863</v>
      </c>
      <c r="H189">
        <f t="shared" si="47"/>
        <v>2.1636412931511889E-2</v>
      </c>
      <c r="I189" s="37">
        <f t="shared" si="48"/>
        <v>4.6813436454289488E-4</v>
      </c>
      <c r="M189" s="11">
        <f t="shared" si="49"/>
        <v>0.284999844743133</v>
      </c>
    </row>
    <row r="190" spans="1:13" ht="15.75" x14ac:dyDescent="0.25">
      <c r="A190" s="2">
        <v>42529</v>
      </c>
      <c r="B190">
        <v>4.97</v>
      </c>
      <c r="C190">
        <f t="shared" si="46"/>
        <v>6.4239828693790108E-2</v>
      </c>
      <c r="D190">
        <v>1.7021999999999999</v>
      </c>
      <c r="E190">
        <v>9.3521000000000001</v>
      </c>
      <c r="F190" s="17">
        <f t="shared" si="44"/>
        <v>2.4496908314941557E-4</v>
      </c>
      <c r="G190" s="17">
        <f t="shared" si="45"/>
        <v>1.0002449690831494</v>
      </c>
      <c r="H190">
        <f t="shared" si="47"/>
        <v>6.3994859610640692E-2</v>
      </c>
      <c r="I190" s="37">
        <f t="shared" si="48"/>
        <v>4.0953420565856113E-3</v>
      </c>
      <c r="M190" s="11">
        <f t="shared" si="49"/>
        <v>0.83669119302534589</v>
      </c>
    </row>
    <row r="191" spans="1:13" ht="15.75" x14ac:dyDescent="0.25">
      <c r="A191" s="2">
        <v>42530</v>
      </c>
      <c r="B191">
        <v>4.88</v>
      </c>
      <c r="C191">
        <f t="shared" si="46"/>
        <v>-1.8108651911468786E-2</v>
      </c>
      <c r="D191">
        <v>1.6867000000000001</v>
      </c>
      <c r="E191">
        <v>9.3236000000000008</v>
      </c>
      <c r="F191" s="17">
        <f t="shared" si="44"/>
        <v>2.4425477157241637E-4</v>
      </c>
      <c r="G191" s="17">
        <f t="shared" si="45"/>
        <v>1.0002442547715724</v>
      </c>
      <c r="H191">
        <f t="shared" si="47"/>
        <v>-1.8352906683041202E-2</v>
      </c>
      <c r="I191" s="37">
        <f t="shared" si="48"/>
        <v>3.368291837164184E-4</v>
      </c>
      <c r="M191" s="11">
        <f t="shared" si="49"/>
        <v>-0.23585600833571602</v>
      </c>
    </row>
    <row r="192" spans="1:13" ht="15.75" x14ac:dyDescent="0.25">
      <c r="A192" s="2">
        <v>42531</v>
      </c>
      <c r="B192">
        <v>4.42</v>
      </c>
      <c r="C192">
        <f t="shared" si="46"/>
        <v>-9.4262295081967207E-2</v>
      </c>
      <c r="D192">
        <v>1.6404000000000001</v>
      </c>
      <c r="E192">
        <v>9.3557000000000006</v>
      </c>
      <c r="F192" s="17">
        <f t="shared" si="44"/>
        <v>2.4505929877305377E-4</v>
      </c>
      <c r="G192" s="17">
        <f t="shared" si="45"/>
        <v>1.0002450592987731</v>
      </c>
      <c r="H192">
        <f t="shared" si="47"/>
        <v>-9.4507354380740261E-2</v>
      </c>
      <c r="I192" s="37">
        <f t="shared" si="48"/>
        <v>8.9316400320468246E-3</v>
      </c>
      <c r="M192" s="11">
        <f t="shared" si="49"/>
        <v>-1.2277185934815908</v>
      </c>
    </row>
    <row r="193" spans="1:13" ht="15.75" x14ac:dyDescent="0.25">
      <c r="A193" s="2">
        <v>42534</v>
      </c>
      <c r="B193">
        <v>4.33</v>
      </c>
      <c r="C193">
        <f t="shared" si="46"/>
        <v>-2.0361990950226214E-2</v>
      </c>
      <c r="D193">
        <v>1.6095999999999999</v>
      </c>
      <c r="E193">
        <v>9.3658000000000001</v>
      </c>
      <c r="F193" s="17">
        <f t="shared" si="44"/>
        <v>2.4531238790692633E-4</v>
      </c>
      <c r="G193" s="17">
        <f t="shared" si="45"/>
        <v>1.0002453123879069</v>
      </c>
      <c r="H193">
        <f t="shared" si="47"/>
        <v>-2.060730333813314E-2</v>
      </c>
      <c r="I193" s="37">
        <f t="shared" si="48"/>
        <v>4.2466095086983327E-4</v>
      </c>
      <c r="M193" s="11">
        <f t="shared" si="49"/>
        <v>-0.26520460665803358</v>
      </c>
    </row>
    <row r="194" spans="1:13" ht="15.75" x14ac:dyDescent="0.25">
      <c r="A194" s="2">
        <v>42535</v>
      </c>
      <c r="B194">
        <v>4.28</v>
      </c>
      <c r="C194">
        <f t="shared" si="46"/>
        <v>-1.1547344110854462E-2</v>
      </c>
      <c r="D194">
        <v>1.613</v>
      </c>
      <c r="E194">
        <v>9.3811</v>
      </c>
      <c r="F194" s="17">
        <f t="shared" si="44"/>
        <v>2.4569573596133765E-4</v>
      </c>
      <c r="G194" s="17">
        <f t="shared" si="45"/>
        <v>1.0002456957359613</v>
      </c>
      <c r="H194">
        <f t="shared" si="47"/>
        <v>-1.17930398468158E-2</v>
      </c>
      <c r="I194" s="37">
        <f t="shared" si="48"/>
        <v>1.3907578882858522E-4</v>
      </c>
      <c r="M194" s="11">
        <f t="shared" si="49"/>
        <v>-0.15039830144066027</v>
      </c>
    </row>
    <row r="195" spans="1:13" ht="15.75" x14ac:dyDescent="0.25">
      <c r="A195" s="2">
        <v>42536</v>
      </c>
      <c r="B195">
        <v>4.28</v>
      </c>
      <c r="C195">
        <f t="shared" si="46"/>
        <v>0</v>
      </c>
      <c r="D195">
        <v>1.5720000000000001</v>
      </c>
      <c r="E195">
        <v>9.4040999999999997</v>
      </c>
      <c r="F195" s="17">
        <f t="shared" ref="F195:F258" si="50">(((E195/100)+1)^(1/365)-1)</f>
        <v>2.4627191021098227E-4</v>
      </c>
      <c r="G195" s="17">
        <f t="shared" ref="G195:G258" si="51">1+F195</f>
        <v>1.000246271910211</v>
      </c>
      <c r="H195">
        <f t="shared" si="47"/>
        <v>-2.4627191021098227E-4</v>
      </c>
      <c r="I195" s="37">
        <f t="shared" si="48"/>
        <v>6.0649853758966111E-8</v>
      </c>
      <c r="M195" s="11">
        <f t="shared" si="49"/>
        <v>0</v>
      </c>
    </row>
    <row r="196" spans="1:13" ht="15.75" x14ac:dyDescent="0.25">
      <c r="A196" s="2">
        <v>42537</v>
      </c>
      <c r="B196">
        <v>4.24</v>
      </c>
      <c r="C196">
        <f t="shared" ref="C196:C259" si="52">(B196-B195)/B195</f>
        <v>-9.3457943925233725E-3</v>
      </c>
      <c r="D196">
        <v>1.5788</v>
      </c>
      <c r="E196">
        <v>9.3867999999999991</v>
      </c>
      <c r="F196" s="17">
        <f t="shared" si="50"/>
        <v>2.4583853823156865E-4</v>
      </c>
      <c r="G196" s="17">
        <f t="shared" si="51"/>
        <v>1.0002458385382316</v>
      </c>
      <c r="H196">
        <f t="shared" ref="H196:H240" si="53">C196-F196</f>
        <v>-9.5916329307549411E-3</v>
      </c>
      <c r="I196" s="37">
        <f t="shared" ref="I196:I259" si="54">H196^2</f>
        <v>9.1999422278342622E-5</v>
      </c>
      <c r="M196" s="11">
        <f t="shared" ref="M196:M240" si="55">C196/$K$3</f>
        <v>-0.12172423275477791</v>
      </c>
    </row>
    <row r="197" spans="1:13" ht="15.75" x14ac:dyDescent="0.25">
      <c r="A197" s="2">
        <v>42538</v>
      </c>
      <c r="B197">
        <v>4.51</v>
      </c>
      <c r="C197">
        <f t="shared" si="52"/>
        <v>6.3679245283018771E-2</v>
      </c>
      <c r="D197">
        <v>1.6078000000000001</v>
      </c>
      <c r="E197">
        <v>9.3932000000000002</v>
      </c>
      <c r="F197" s="17">
        <f t="shared" si="50"/>
        <v>2.4599886877885169E-4</v>
      </c>
      <c r="G197" s="17">
        <f t="shared" si="51"/>
        <v>1.0002459988687789</v>
      </c>
      <c r="H197">
        <f t="shared" si="53"/>
        <v>6.3433246414239919E-2</v>
      </c>
      <c r="I197" s="37">
        <f t="shared" si="54"/>
        <v>4.0237767506496819E-3</v>
      </c>
      <c r="M197" s="11">
        <f t="shared" si="55"/>
        <v>0.82938987836922773</v>
      </c>
    </row>
    <row r="198" spans="1:13" ht="15.75" x14ac:dyDescent="0.25">
      <c r="A198" s="2">
        <v>42541</v>
      </c>
      <c r="B198">
        <v>4.66</v>
      </c>
      <c r="C198">
        <f t="shared" si="52"/>
        <v>3.3259423503326023E-2</v>
      </c>
      <c r="D198">
        <v>1.6886000000000001</v>
      </c>
      <c r="E198">
        <v>9.3604000000000003</v>
      </c>
      <c r="F198" s="17">
        <f t="shared" si="50"/>
        <v>2.4517707582427661E-4</v>
      </c>
      <c r="G198" s="17">
        <f t="shared" si="51"/>
        <v>1.0002451770758243</v>
      </c>
      <c r="H198">
        <f t="shared" si="53"/>
        <v>3.3014246427501746E-2</v>
      </c>
      <c r="I198" s="37">
        <f t="shared" si="54"/>
        <v>1.0899404671758119E-3</v>
      </c>
      <c r="M198" s="11">
        <f t="shared" si="55"/>
        <v>0.43318712543551852</v>
      </c>
    </row>
    <row r="199" spans="1:13" ht="15.75" x14ac:dyDescent="0.25">
      <c r="A199" s="2">
        <v>42542</v>
      </c>
      <c r="B199">
        <v>4.62</v>
      </c>
      <c r="C199">
        <f t="shared" si="52"/>
        <v>-8.5836909871244704E-3</v>
      </c>
      <c r="D199">
        <v>1.7059</v>
      </c>
      <c r="E199">
        <v>9.3422999999999998</v>
      </c>
      <c r="F199" s="17">
        <f t="shared" si="50"/>
        <v>2.4472348116755249E-4</v>
      </c>
      <c r="G199" s="17">
        <f t="shared" si="51"/>
        <v>1.0002447234811676</v>
      </c>
      <c r="H199">
        <f t="shared" si="53"/>
        <v>-8.8284144682920229E-3</v>
      </c>
      <c r="I199" s="37">
        <f t="shared" si="54"/>
        <v>7.7940902023947915E-5</v>
      </c>
      <c r="M199" s="11">
        <f t="shared" si="55"/>
        <v>-0.11179822235846555</v>
      </c>
    </row>
    <row r="200" spans="1:13" ht="15.75" x14ac:dyDescent="0.25">
      <c r="A200" s="2">
        <v>42543</v>
      </c>
      <c r="B200">
        <v>4.51</v>
      </c>
      <c r="C200">
        <f t="shared" si="52"/>
        <v>-2.3809523809523878E-2</v>
      </c>
      <c r="D200">
        <v>1.6852</v>
      </c>
      <c r="E200">
        <v>9.3613</v>
      </c>
      <c r="F200" s="17">
        <f t="shared" si="50"/>
        <v>2.4519962830060749E-4</v>
      </c>
      <c r="G200" s="17">
        <f t="shared" si="51"/>
        <v>1.0002451996283006</v>
      </c>
      <c r="H200">
        <f t="shared" si="53"/>
        <v>-2.4054723437824485E-2</v>
      </c>
      <c r="I200" s="37">
        <f t="shared" si="54"/>
        <v>5.786297196702226E-4</v>
      </c>
      <c r="M200" s="11">
        <f t="shared" si="55"/>
        <v>-0.31010697392288722</v>
      </c>
    </row>
    <row r="201" spans="1:13" ht="15.75" x14ac:dyDescent="0.25">
      <c r="A201" s="2">
        <v>42544</v>
      </c>
      <c r="B201">
        <v>4.6399999999999997</v>
      </c>
      <c r="C201">
        <f t="shared" si="52"/>
        <v>2.8824833702882462E-2</v>
      </c>
      <c r="D201">
        <v>1.7458</v>
      </c>
      <c r="E201">
        <v>9.3138000000000005</v>
      </c>
      <c r="F201" s="17">
        <f t="shared" si="50"/>
        <v>2.4400910573607604E-4</v>
      </c>
      <c r="G201" s="17">
        <f t="shared" si="51"/>
        <v>1.0002440091057361</v>
      </c>
      <c r="H201">
        <f t="shared" si="53"/>
        <v>2.8580824597146386E-2</v>
      </c>
      <c r="I201" s="37">
        <f t="shared" si="54"/>
        <v>8.1686353465284785E-4</v>
      </c>
      <c r="M201" s="11">
        <f t="shared" si="55"/>
        <v>0.37542884204411486</v>
      </c>
    </row>
    <row r="202" spans="1:13" ht="15.75" x14ac:dyDescent="0.25">
      <c r="A202" s="2">
        <v>42545</v>
      </c>
      <c r="B202">
        <v>4.37</v>
      </c>
      <c r="C202">
        <f t="shared" si="52"/>
        <v>-5.8189655172413708E-2</v>
      </c>
      <c r="D202">
        <v>1.5598999999999998</v>
      </c>
      <c r="E202">
        <v>9.4140999999999995</v>
      </c>
      <c r="F202" s="17">
        <f t="shared" si="50"/>
        <v>2.4652238307742991E-4</v>
      </c>
      <c r="G202" s="17">
        <f t="shared" si="51"/>
        <v>1.0002465223830774</v>
      </c>
      <c r="H202">
        <f t="shared" si="53"/>
        <v>-5.8436177555491138E-2</v>
      </c>
      <c r="I202" s="37">
        <f t="shared" si="54"/>
        <v>3.4147868472968862E-3</v>
      </c>
      <c r="M202" s="11">
        <f t="shared" si="55"/>
        <v>-0.75789075092360469</v>
      </c>
    </row>
    <row r="203" spans="1:13" ht="15.75" x14ac:dyDescent="0.25">
      <c r="A203" s="2">
        <v>42548</v>
      </c>
      <c r="B203">
        <v>4.0599999999999996</v>
      </c>
      <c r="C203">
        <f t="shared" si="52"/>
        <v>-7.0938215102974947E-2</v>
      </c>
      <c r="D203">
        <v>1.4377</v>
      </c>
      <c r="E203">
        <v>9.5195000000000007</v>
      </c>
      <c r="F203" s="17">
        <f t="shared" si="50"/>
        <v>2.4916097956650951E-4</v>
      </c>
      <c r="G203" s="17">
        <f t="shared" si="51"/>
        <v>1.0002491609795665</v>
      </c>
      <c r="H203">
        <f t="shared" si="53"/>
        <v>-7.1187376082541456E-2</v>
      </c>
      <c r="I203" s="37">
        <f t="shared" si="54"/>
        <v>5.0676425135171956E-3</v>
      </c>
      <c r="M203" s="11">
        <f t="shared" si="55"/>
        <v>-0.92393427928512284</v>
      </c>
    </row>
    <row r="204" spans="1:13" ht="15.75" x14ac:dyDescent="0.25">
      <c r="A204" s="2">
        <v>42549</v>
      </c>
      <c r="B204">
        <v>4.28</v>
      </c>
      <c r="C204">
        <f t="shared" si="52"/>
        <v>5.4187192118226764E-2</v>
      </c>
      <c r="D204">
        <v>1.4663999999999999</v>
      </c>
      <c r="E204">
        <v>9.4581</v>
      </c>
      <c r="F204" s="17">
        <f t="shared" si="50"/>
        <v>2.4762419254442669E-4</v>
      </c>
      <c r="G204" s="17">
        <f t="shared" si="51"/>
        <v>1.0002476241925444</v>
      </c>
      <c r="H204">
        <f t="shared" si="53"/>
        <v>5.3939567925682337E-2</v>
      </c>
      <c r="I204" s="37">
        <f t="shared" si="54"/>
        <v>2.9094769880092988E-3</v>
      </c>
      <c r="M204" s="11">
        <f t="shared" si="55"/>
        <v>0.70576069927277785</v>
      </c>
    </row>
    <row r="205" spans="1:13" ht="15.75" x14ac:dyDescent="0.25">
      <c r="A205" s="2">
        <v>42550</v>
      </c>
      <c r="B205">
        <v>4.42</v>
      </c>
      <c r="C205">
        <f t="shared" si="52"/>
        <v>3.2710280373831696E-2</v>
      </c>
      <c r="D205">
        <v>1.5154999999999998</v>
      </c>
      <c r="E205">
        <v>9.3857999999999997</v>
      </c>
      <c r="F205" s="17">
        <f t="shared" si="50"/>
        <v>2.4581348573837758E-4</v>
      </c>
      <c r="G205" s="17">
        <f t="shared" si="51"/>
        <v>1.0002458134857384</v>
      </c>
      <c r="H205">
        <f t="shared" si="53"/>
        <v>3.2464466888093318E-2</v>
      </c>
      <c r="I205" s="37">
        <f t="shared" si="54"/>
        <v>1.0539416103281076E-3</v>
      </c>
      <c r="M205" s="11">
        <f t="shared" si="55"/>
        <v>0.42603481464172127</v>
      </c>
    </row>
    <row r="206" spans="1:13" ht="15.75" x14ac:dyDescent="0.25">
      <c r="A206" s="2">
        <v>42551</v>
      </c>
      <c r="B206">
        <v>4.28</v>
      </c>
      <c r="C206">
        <f t="shared" si="52"/>
        <v>-3.1674208144796309E-2</v>
      </c>
      <c r="D206">
        <v>1.4697</v>
      </c>
      <c r="E206">
        <v>9.3078000000000003</v>
      </c>
      <c r="F206" s="17">
        <f t="shared" si="50"/>
        <v>2.4385868724108306E-4</v>
      </c>
      <c r="G206" s="17">
        <f t="shared" si="51"/>
        <v>1.0002438586872411</v>
      </c>
      <c r="H206">
        <f t="shared" si="53"/>
        <v>-3.1918066832037392E-2</v>
      </c>
      <c r="I206" s="37">
        <f t="shared" si="54"/>
        <v>1.0187629902944054E-3</v>
      </c>
      <c r="M206" s="11">
        <f t="shared" si="55"/>
        <v>-0.41254049924582975</v>
      </c>
    </row>
    <row r="207" spans="1:13" ht="15.75" x14ac:dyDescent="0.25">
      <c r="A207" s="2">
        <v>42552</v>
      </c>
      <c r="B207">
        <v>4.59</v>
      </c>
      <c r="C207">
        <f t="shared" si="52"/>
        <v>7.2429906542055986E-2</v>
      </c>
      <c r="D207">
        <v>1.4440999999999999</v>
      </c>
      <c r="E207">
        <v>9.2975999999999992</v>
      </c>
      <c r="F207" s="17">
        <f t="shared" si="50"/>
        <v>2.4360295690128986E-4</v>
      </c>
      <c r="G207" s="17">
        <f t="shared" si="51"/>
        <v>1.0002436029569013</v>
      </c>
      <c r="H207">
        <f t="shared" si="53"/>
        <v>7.2186303585154696E-2</v>
      </c>
      <c r="I207" s="37">
        <f t="shared" si="54"/>
        <v>5.2108624252881174E-3</v>
      </c>
      <c r="M207" s="11">
        <f t="shared" si="55"/>
        <v>0.94336280384952687</v>
      </c>
    </row>
    <row r="208" spans="1:13" ht="15.75" x14ac:dyDescent="0.25">
      <c r="A208" s="2">
        <v>42556</v>
      </c>
      <c r="B208">
        <v>4.3</v>
      </c>
      <c r="C208">
        <f t="shared" si="52"/>
        <v>-6.3180827886710256E-2</v>
      </c>
      <c r="D208">
        <v>1.375</v>
      </c>
      <c r="E208">
        <v>9.3173999999999992</v>
      </c>
      <c r="F208" s="17">
        <f t="shared" si="50"/>
        <v>2.4409935288116635E-4</v>
      </c>
      <c r="G208" s="17">
        <f t="shared" si="51"/>
        <v>1.0002440993528812</v>
      </c>
      <c r="H208">
        <f t="shared" si="53"/>
        <v>-6.3424927239591422E-2</v>
      </c>
      <c r="I208" s="37">
        <f t="shared" si="54"/>
        <v>4.0227213953474656E-3</v>
      </c>
      <c r="M208" s="11">
        <f t="shared" si="55"/>
        <v>-0.8228982445273979</v>
      </c>
    </row>
    <row r="209" spans="1:13" ht="15.75" x14ac:dyDescent="0.25">
      <c r="A209" s="2">
        <v>42557</v>
      </c>
      <c r="B209">
        <v>4.3499999999999996</v>
      </c>
      <c r="C209">
        <f t="shared" si="52"/>
        <v>1.1627906976744146E-2</v>
      </c>
      <c r="D209">
        <v>1.3682000000000001</v>
      </c>
      <c r="E209">
        <v>9.2883999999999993</v>
      </c>
      <c r="F209" s="17">
        <f t="shared" si="50"/>
        <v>2.4337227774795522E-4</v>
      </c>
      <c r="G209" s="17">
        <f t="shared" si="51"/>
        <v>1.000243372277748</v>
      </c>
      <c r="H209">
        <f t="shared" si="53"/>
        <v>1.1384534698996191E-2</v>
      </c>
      <c r="I209" s="37">
        <f t="shared" si="54"/>
        <v>1.2960763031264827E-4</v>
      </c>
      <c r="M209" s="11">
        <f t="shared" si="55"/>
        <v>0.15144759191582768</v>
      </c>
    </row>
    <row r="210" spans="1:13" ht="15.75" x14ac:dyDescent="0.25">
      <c r="A210" s="2">
        <v>42558</v>
      </c>
      <c r="B210">
        <v>4.2300000000000004</v>
      </c>
      <c r="C210">
        <f t="shared" si="52"/>
        <v>-2.7586206896551547E-2</v>
      </c>
      <c r="D210">
        <v>1.385</v>
      </c>
      <c r="E210">
        <v>9.2897999999999996</v>
      </c>
      <c r="F210" s="17">
        <f t="shared" si="50"/>
        <v>2.4340738234673864E-4</v>
      </c>
      <c r="G210" s="17">
        <f t="shared" si="51"/>
        <v>1.0002434073823467</v>
      </c>
      <c r="H210">
        <f t="shared" si="53"/>
        <v>-2.7829614278898285E-2</v>
      </c>
      <c r="I210" s="37">
        <f t="shared" si="54"/>
        <v>7.7448743091225935E-4</v>
      </c>
      <c r="M210" s="11">
        <f t="shared" si="55"/>
        <v>-0.35929635599341081</v>
      </c>
    </row>
    <row r="211" spans="1:13" ht="15.75" x14ac:dyDescent="0.25">
      <c r="A211" s="2">
        <v>42559</v>
      </c>
      <c r="B211">
        <v>4.24</v>
      </c>
      <c r="C211">
        <f t="shared" si="52"/>
        <v>2.3640661938533771E-3</v>
      </c>
      <c r="D211">
        <v>1.3578999999999999</v>
      </c>
      <c r="E211">
        <v>9.2227999999999994</v>
      </c>
      <c r="F211" s="17">
        <f t="shared" si="50"/>
        <v>2.4172687352819189E-4</v>
      </c>
      <c r="G211" s="17">
        <f t="shared" si="51"/>
        <v>1.0002417268735282</v>
      </c>
      <c r="H211">
        <f t="shared" si="53"/>
        <v>2.1223393203251852E-3</v>
      </c>
      <c r="I211" s="37">
        <f t="shared" si="54"/>
        <v>4.5043241905983687E-6</v>
      </c>
      <c r="M211" s="11">
        <f t="shared" si="55"/>
        <v>3.0790763368229185E-2</v>
      </c>
    </row>
    <row r="212" spans="1:13" ht="15.75" x14ac:dyDescent="0.25">
      <c r="A212" s="2">
        <v>42562</v>
      </c>
      <c r="B212">
        <v>4.18</v>
      </c>
      <c r="C212">
        <f t="shared" si="52"/>
        <v>-1.4150943396226532E-2</v>
      </c>
      <c r="D212">
        <v>1.4302999999999999</v>
      </c>
      <c r="E212">
        <v>9.2844999999999995</v>
      </c>
      <c r="F212" s="17">
        <f t="shared" si="50"/>
        <v>2.4327448400129903E-4</v>
      </c>
      <c r="G212" s="17">
        <f t="shared" si="51"/>
        <v>1.0002432744840013</v>
      </c>
      <c r="H212">
        <f t="shared" si="53"/>
        <v>-1.4394217880227831E-2</v>
      </c>
      <c r="I212" s="37">
        <f t="shared" si="54"/>
        <v>2.071935083834706E-4</v>
      </c>
      <c r="M212" s="11">
        <f t="shared" si="55"/>
        <v>-0.18430886185983017</v>
      </c>
    </row>
    <row r="213" spans="1:13" ht="15.75" x14ac:dyDescent="0.25">
      <c r="A213" s="2">
        <v>42563</v>
      </c>
      <c r="B213">
        <v>4.58</v>
      </c>
      <c r="C213">
        <f t="shared" si="52"/>
        <v>9.5693779904306317E-2</v>
      </c>
      <c r="D213">
        <v>1.51</v>
      </c>
      <c r="E213">
        <v>9.2727000000000004</v>
      </c>
      <c r="F213" s="17">
        <f t="shared" si="50"/>
        <v>2.4297857403232648E-4</v>
      </c>
      <c r="G213" s="17">
        <f t="shared" si="51"/>
        <v>1.0002429785740323</v>
      </c>
      <c r="H213">
        <f t="shared" si="53"/>
        <v>9.545080133027399E-2</v>
      </c>
      <c r="I213" s="37">
        <f t="shared" si="54"/>
        <v>9.1108554745914349E-3</v>
      </c>
      <c r="M213" s="11">
        <f t="shared" si="55"/>
        <v>1.2463629573934201</v>
      </c>
    </row>
    <row r="214" spans="1:13" ht="15.75" x14ac:dyDescent="0.25">
      <c r="A214" s="2">
        <v>42564</v>
      </c>
      <c r="B214">
        <v>4.3499999999999996</v>
      </c>
      <c r="C214">
        <f t="shared" si="52"/>
        <v>-5.0218340611353801E-2</v>
      </c>
      <c r="D214">
        <v>1.4742999999999999</v>
      </c>
      <c r="E214">
        <v>9.2149000000000001</v>
      </c>
      <c r="F214" s="17">
        <f t="shared" si="50"/>
        <v>2.415286562298391E-4</v>
      </c>
      <c r="G214" s="17">
        <f t="shared" si="51"/>
        <v>1.0002415286562298</v>
      </c>
      <c r="H214">
        <f t="shared" si="53"/>
        <v>-5.045986926758364E-2</v>
      </c>
      <c r="I214" s="37">
        <f t="shared" si="54"/>
        <v>2.5461984065016318E-3</v>
      </c>
      <c r="M214" s="11">
        <f t="shared" si="55"/>
        <v>-0.65406842098146012</v>
      </c>
    </row>
    <row r="215" spans="1:13" ht="15.75" x14ac:dyDescent="0.25">
      <c r="A215" s="2">
        <v>42565</v>
      </c>
      <c r="B215">
        <v>4.5</v>
      </c>
      <c r="C215">
        <f t="shared" si="52"/>
        <v>3.4482758620689738E-2</v>
      </c>
      <c r="D215">
        <v>1.5356000000000001</v>
      </c>
      <c r="E215">
        <v>9.1925000000000008</v>
      </c>
      <c r="F215" s="17">
        <f t="shared" si="50"/>
        <v>2.4096654461125411E-4</v>
      </c>
      <c r="G215" s="17">
        <f t="shared" si="51"/>
        <v>1.0002409665446113</v>
      </c>
      <c r="H215">
        <f t="shared" si="53"/>
        <v>3.4241792076078484E-2</v>
      </c>
      <c r="I215" s="37">
        <f t="shared" si="54"/>
        <v>1.1725003245813912E-3</v>
      </c>
      <c r="M215" s="11">
        <f t="shared" si="55"/>
        <v>0.44912044499176745</v>
      </c>
    </row>
    <row r="216" spans="1:13" ht="15.75" x14ac:dyDescent="0.25">
      <c r="A216" s="2">
        <v>42566</v>
      </c>
      <c r="B216">
        <v>4.42</v>
      </c>
      <c r="C216">
        <f t="shared" si="52"/>
        <v>-1.7777777777777795E-2</v>
      </c>
      <c r="D216">
        <v>1.5508999999999999</v>
      </c>
      <c r="E216">
        <v>9.1815999999999995</v>
      </c>
      <c r="F216" s="17">
        <f t="shared" si="50"/>
        <v>2.4069297548723334E-4</v>
      </c>
      <c r="G216" s="17">
        <f t="shared" si="51"/>
        <v>1.0002406929754872</v>
      </c>
      <c r="H216">
        <f t="shared" si="53"/>
        <v>-1.8018470753265028E-2</v>
      </c>
      <c r="I216" s="37">
        <f t="shared" si="54"/>
        <v>3.2466528828626722E-4</v>
      </c>
      <c r="M216" s="11">
        <f t="shared" si="55"/>
        <v>-0.23154654052908868</v>
      </c>
    </row>
    <row r="217" spans="1:13" ht="15.75" x14ac:dyDescent="0.25">
      <c r="A217" s="2">
        <v>42569</v>
      </c>
      <c r="B217">
        <v>4.5999999999999996</v>
      </c>
      <c r="C217">
        <f t="shared" si="52"/>
        <v>4.0723981900452427E-2</v>
      </c>
      <c r="D217">
        <v>1.5817999999999999</v>
      </c>
      <c r="E217">
        <v>9.1454000000000004</v>
      </c>
      <c r="F217" s="17">
        <f t="shared" si="50"/>
        <v>2.3978422934511912E-4</v>
      </c>
      <c r="G217" s="17">
        <f t="shared" si="51"/>
        <v>1.0002397842293451</v>
      </c>
      <c r="H217">
        <f t="shared" si="53"/>
        <v>4.0484197671107308E-2</v>
      </c>
      <c r="I217" s="37">
        <f t="shared" si="54"/>
        <v>1.6389702610732904E-3</v>
      </c>
      <c r="M217" s="11">
        <f t="shared" si="55"/>
        <v>0.53040921331606716</v>
      </c>
    </row>
    <row r="218" spans="1:13" ht="15.75" x14ac:dyDescent="0.25">
      <c r="A218" s="2">
        <v>42570</v>
      </c>
      <c r="B218">
        <v>4.5</v>
      </c>
      <c r="C218">
        <f t="shared" si="52"/>
        <v>-2.1739130434782532E-2</v>
      </c>
      <c r="D218">
        <v>1.5526</v>
      </c>
      <c r="E218">
        <v>9.1315000000000008</v>
      </c>
      <c r="F218" s="17">
        <f t="shared" si="50"/>
        <v>2.3943521104130561E-4</v>
      </c>
      <c r="G218" s="17">
        <f t="shared" si="51"/>
        <v>1.0002394352110413</v>
      </c>
      <c r="H218">
        <f t="shared" si="53"/>
        <v>-2.1978565645823837E-2</v>
      </c>
      <c r="I218" s="37">
        <f t="shared" si="54"/>
        <v>4.830573478477878E-4</v>
      </c>
      <c r="M218" s="11">
        <f t="shared" si="55"/>
        <v>-0.28314115010350388</v>
      </c>
    </row>
    <row r="219" spans="1:13" ht="15.75" x14ac:dyDescent="0.25">
      <c r="A219" s="2">
        <v>42571</v>
      </c>
      <c r="B219">
        <v>4.74</v>
      </c>
      <c r="C219">
        <f t="shared" si="52"/>
        <v>5.3333333333333378E-2</v>
      </c>
      <c r="D219">
        <v>1.5800999999999998</v>
      </c>
      <c r="E219">
        <v>9.1210000000000004</v>
      </c>
      <c r="F219" s="17">
        <f t="shared" si="50"/>
        <v>2.3917153472696739E-4</v>
      </c>
      <c r="G219" s="17">
        <f t="shared" si="51"/>
        <v>1.000239171534727</v>
      </c>
      <c r="H219">
        <f t="shared" si="53"/>
        <v>5.3094161798606411E-2</v>
      </c>
      <c r="I219" s="37">
        <f t="shared" si="54"/>
        <v>2.8189900170965962E-3</v>
      </c>
      <c r="M219" s="11">
        <f t="shared" si="55"/>
        <v>0.694639621587266</v>
      </c>
    </row>
    <row r="220" spans="1:13" ht="15.75" x14ac:dyDescent="0.25">
      <c r="A220" s="2">
        <v>42572</v>
      </c>
      <c r="B220">
        <v>4.97</v>
      </c>
      <c r="C220">
        <f t="shared" si="52"/>
        <v>4.8523206751054752E-2</v>
      </c>
      <c r="D220">
        <v>1.556</v>
      </c>
      <c r="E220">
        <v>9.1776999999999997</v>
      </c>
      <c r="F220" s="17">
        <f t="shared" si="50"/>
        <v>2.4059508634066695E-4</v>
      </c>
      <c r="G220" s="17">
        <f t="shared" si="51"/>
        <v>1.0002405950863407</v>
      </c>
      <c r="H220">
        <f t="shared" si="53"/>
        <v>4.8282611664714085E-2</v>
      </c>
      <c r="I220" s="37">
        <f t="shared" si="54"/>
        <v>2.3312105891655846E-3</v>
      </c>
      <c r="M220" s="11">
        <f t="shared" si="55"/>
        <v>0.63199016204537461</v>
      </c>
    </row>
    <row r="221" spans="1:13" ht="15.75" x14ac:dyDescent="0.25">
      <c r="A221" s="2">
        <v>42573</v>
      </c>
      <c r="B221">
        <v>5.39</v>
      </c>
      <c r="C221">
        <f t="shared" si="52"/>
        <v>8.4507042253521111E-2</v>
      </c>
      <c r="D221">
        <v>1.5663</v>
      </c>
      <c r="E221">
        <v>9.1327999999999996</v>
      </c>
      <c r="F221" s="17">
        <f t="shared" si="50"/>
        <v>2.3946785492001688E-4</v>
      </c>
      <c r="G221" s="17">
        <f t="shared" si="51"/>
        <v>1.00023946785492</v>
      </c>
      <c r="H221">
        <f t="shared" si="53"/>
        <v>8.4267574398601094E-2</v>
      </c>
      <c r="I221" s="37">
        <f t="shared" si="54"/>
        <v>7.101024095023771E-3</v>
      </c>
      <c r="M221" s="11">
        <f t="shared" si="55"/>
        <v>1.1006613722333427</v>
      </c>
    </row>
    <row r="222" spans="1:13" ht="15.75" x14ac:dyDescent="0.25">
      <c r="A222" s="2">
        <v>42576</v>
      </c>
      <c r="B222">
        <v>5.14</v>
      </c>
      <c r="C222">
        <f t="shared" si="52"/>
        <v>-4.63821892393321E-2</v>
      </c>
      <c r="D222">
        <v>1.5731000000000002</v>
      </c>
      <c r="E222">
        <v>9.1539000000000001</v>
      </c>
      <c r="F222" s="17">
        <f t="shared" si="50"/>
        <v>2.3999763596371793E-4</v>
      </c>
      <c r="G222" s="17">
        <f t="shared" si="51"/>
        <v>1.0002399976359637</v>
      </c>
      <c r="H222">
        <f t="shared" si="53"/>
        <v>-4.6622186875295818E-2</v>
      </c>
      <c r="I222" s="37">
        <f t="shared" si="54"/>
        <v>2.1736283090350054E-3</v>
      </c>
      <c r="M222" s="11">
        <f t="shared" si="55"/>
        <v>-0.6041044946549734</v>
      </c>
    </row>
    <row r="223" spans="1:13" ht="15.75" x14ac:dyDescent="0.25">
      <c r="A223" s="2">
        <v>42577</v>
      </c>
      <c r="B223">
        <v>5.35</v>
      </c>
      <c r="C223">
        <f t="shared" si="52"/>
        <v>4.0856031128404663E-2</v>
      </c>
      <c r="D223">
        <v>1.5611000000000002</v>
      </c>
      <c r="E223">
        <v>9.1428999999999991</v>
      </c>
      <c r="F223" s="17">
        <f t="shared" si="50"/>
        <v>2.3972145953821133E-4</v>
      </c>
      <c r="G223" s="17">
        <f t="shared" si="51"/>
        <v>1.0002397214595382</v>
      </c>
      <c r="H223">
        <f t="shared" si="53"/>
        <v>4.0616309668866452E-2</v>
      </c>
      <c r="I223" s="37">
        <f t="shared" si="54"/>
        <v>1.6496846111172545E-3</v>
      </c>
      <c r="M223" s="11">
        <f t="shared" si="55"/>
        <v>0.53212908754861032</v>
      </c>
    </row>
    <row r="224" spans="1:13" ht="15.75" x14ac:dyDescent="0.25">
      <c r="A224" s="2">
        <v>42578</v>
      </c>
      <c r="B224">
        <v>5.19</v>
      </c>
      <c r="C224">
        <f t="shared" si="52"/>
        <v>-2.9906542056074629E-2</v>
      </c>
      <c r="D224">
        <v>1.4976</v>
      </c>
      <c r="E224">
        <v>9.1475000000000009</v>
      </c>
      <c r="F224" s="17">
        <f t="shared" si="50"/>
        <v>2.3983695487461709E-4</v>
      </c>
      <c r="G224" s="17">
        <f t="shared" si="51"/>
        <v>1.0002398369548746</v>
      </c>
      <c r="H224">
        <f t="shared" si="53"/>
        <v>-3.0146379010949246E-2</v>
      </c>
      <c r="I224" s="37">
        <f t="shared" si="54"/>
        <v>9.0880416747180122E-4</v>
      </c>
      <c r="M224" s="11">
        <f t="shared" si="55"/>
        <v>-0.38951754481528722</v>
      </c>
    </row>
    <row r="225" spans="1:13" ht="15.75" x14ac:dyDescent="0.25">
      <c r="A225" s="2">
        <v>42579</v>
      </c>
      <c r="B225">
        <v>5.19</v>
      </c>
      <c r="C225">
        <f t="shared" si="52"/>
        <v>0</v>
      </c>
      <c r="D225">
        <v>1.5044</v>
      </c>
      <c r="E225">
        <v>9.1533999999999995</v>
      </c>
      <c r="F225" s="17">
        <f t="shared" si="50"/>
        <v>2.3998508309208688E-4</v>
      </c>
      <c r="G225" s="17">
        <f t="shared" si="51"/>
        <v>1.0002399850830921</v>
      </c>
      <c r="H225">
        <f t="shared" si="53"/>
        <v>-2.3998508309208688E-4</v>
      </c>
      <c r="I225" s="37">
        <f t="shared" si="54"/>
        <v>5.7592840106715842E-8</v>
      </c>
      <c r="M225" s="11">
        <f t="shared" si="55"/>
        <v>0</v>
      </c>
    </row>
    <row r="226" spans="1:13" ht="15.75" x14ac:dyDescent="0.25">
      <c r="A226" s="2">
        <v>42580</v>
      </c>
      <c r="B226">
        <v>5.42</v>
      </c>
      <c r="C226">
        <f t="shared" si="52"/>
        <v>4.4315992292870816E-2</v>
      </c>
      <c r="D226">
        <v>1.4531000000000001</v>
      </c>
      <c r="E226">
        <v>9.1183999999999994</v>
      </c>
      <c r="F226" s="17">
        <f t="shared" si="50"/>
        <v>2.3910623954082055E-4</v>
      </c>
      <c r="G226" s="17">
        <f t="shared" si="51"/>
        <v>1.0002391062395408</v>
      </c>
      <c r="H226">
        <f t="shared" si="53"/>
        <v>4.4076886053329996E-2</v>
      </c>
      <c r="I226" s="37">
        <f t="shared" si="54"/>
        <v>1.9427718841582362E-3</v>
      </c>
      <c r="M226" s="11">
        <f t="shared" si="55"/>
        <v>0.57719332718594907</v>
      </c>
    </row>
    <row r="227" spans="1:13" ht="15.75" x14ac:dyDescent="0.25">
      <c r="A227" s="2">
        <v>42583</v>
      </c>
      <c r="B227">
        <v>5.09</v>
      </c>
      <c r="C227">
        <f t="shared" si="52"/>
        <v>-6.0885608856088576E-2</v>
      </c>
      <c r="D227">
        <v>1.5213999999999999</v>
      </c>
      <c r="E227">
        <v>9.0931999999999995</v>
      </c>
      <c r="F227" s="17">
        <f t="shared" si="50"/>
        <v>2.384732980977855E-4</v>
      </c>
      <c r="G227" s="17">
        <f t="shared" si="51"/>
        <v>1.0002384732980978</v>
      </c>
      <c r="H227">
        <f t="shared" si="53"/>
        <v>-6.1124082154186361E-2</v>
      </c>
      <c r="I227" s="37">
        <f t="shared" si="54"/>
        <v>3.7361534191917237E-3</v>
      </c>
      <c r="M227" s="11">
        <f t="shared" si="55"/>
        <v>-0.79300418054819288</v>
      </c>
    </row>
    <row r="228" spans="1:13" ht="15.75" x14ac:dyDescent="0.25">
      <c r="A228" s="2">
        <v>42584</v>
      </c>
      <c r="B228">
        <v>4.9000000000000004</v>
      </c>
      <c r="C228">
        <f t="shared" si="52"/>
        <v>-3.7328094302553932E-2</v>
      </c>
      <c r="D228">
        <v>1.5558000000000001</v>
      </c>
      <c r="E228">
        <v>9.1205999999999996</v>
      </c>
      <c r="F228" s="17">
        <f t="shared" si="50"/>
        <v>2.3916148941482973E-4</v>
      </c>
      <c r="G228" s="17">
        <f t="shared" si="51"/>
        <v>1.0002391614894148</v>
      </c>
      <c r="H228">
        <f t="shared" si="53"/>
        <v>-3.7567255791968762E-2</v>
      </c>
      <c r="I228" s="37">
        <f t="shared" si="54"/>
        <v>1.4112987077392104E-3</v>
      </c>
      <c r="M228" s="11">
        <f t="shared" si="55"/>
        <v>-0.48617949939187161</v>
      </c>
    </row>
    <row r="229" spans="1:13" ht="15.75" x14ac:dyDescent="0.25">
      <c r="A229" s="2">
        <v>42585</v>
      </c>
      <c r="B229">
        <v>5.29</v>
      </c>
      <c r="C229">
        <f t="shared" si="52"/>
        <v>7.9591836734693805E-2</v>
      </c>
      <c r="D229">
        <v>1.542</v>
      </c>
      <c r="E229">
        <v>9.1319999999999997</v>
      </c>
      <c r="F229" s="17">
        <f t="shared" si="50"/>
        <v>2.3944776642514931E-4</v>
      </c>
      <c r="G229" s="17">
        <f t="shared" si="51"/>
        <v>1.0002394477664251</v>
      </c>
      <c r="H229">
        <f t="shared" si="53"/>
        <v>7.9352388968268656E-2</v>
      </c>
      <c r="I229" s="37">
        <f t="shared" si="54"/>
        <v>6.2968016349714048E-3</v>
      </c>
      <c r="M229" s="11">
        <f t="shared" si="55"/>
        <v>1.0366433128279333</v>
      </c>
    </row>
    <row r="230" spans="1:13" ht="15.75" x14ac:dyDescent="0.25">
      <c r="A230" s="2">
        <v>42586</v>
      </c>
      <c r="B230">
        <v>5.13</v>
      </c>
      <c r="C230">
        <f t="shared" si="52"/>
        <v>-3.0245746691871481E-2</v>
      </c>
      <c r="D230">
        <v>1.5007999999999999</v>
      </c>
      <c r="E230">
        <v>9.1257999999999999</v>
      </c>
      <c r="F230" s="17">
        <f t="shared" si="50"/>
        <v>2.3929207561002031E-4</v>
      </c>
      <c r="G230" s="17">
        <f t="shared" si="51"/>
        <v>1.00023929207561</v>
      </c>
      <c r="H230">
        <f t="shared" si="53"/>
        <v>-3.0485038767481501E-2</v>
      </c>
      <c r="I230" s="37">
        <f t="shared" si="54"/>
        <v>9.2933758865485004E-4</v>
      </c>
      <c r="M230" s="11">
        <f t="shared" si="55"/>
        <v>-0.39393551318748543</v>
      </c>
    </row>
    <row r="231" spans="1:13" ht="15.75" x14ac:dyDescent="0.25">
      <c r="A231" s="2">
        <v>42587</v>
      </c>
      <c r="B231">
        <v>4.8899999999999997</v>
      </c>
      <c r="C231">
        <f t="shared" si="52"/>
        <v>-4.6783625730994198E-2</v>
      </c>
      <c r="D231">
        <v>1.5885</v>
      </c>
      <c r="E231">
        <v>9.0888000000000009</v>
      </c>
      <c r="F231" s="17">
        <f t="shared" si="50"/>
        <v>2.3836276956101798E-4</v>
      </c>
      <c r="G231" s="17">
        <f t="shared" si="51"/>
        <v>1.000238362769561</v>
      </c>
      <c r="H231">
        <f t="shared" si="53"/>
        <v>-4.7021988500555216E-2</v>
      </c>
      <c r="I231" s="37">
        <f t="shared" si="54"/>
        <v>2.2110674025463471E-3</v>
      </c>
      <c r="M231" s="11">
        <f t="shared" si="55"/>
        <v>-0.60933300139233859</v>
      </c>
    </row>
    <row r="232" spans="1:13" ht="15.75" x14ac:dyDescent="0.25">
      <c r="A232" s="2">
        <v>42590</v>
      </c>
      <c r="B232">
        <v>5.01</v>
      </c>
      <c r="C232">
        <f t="shared" si="52"/>
        <v>2.4539877300613522E-2</v>
      </c>
      <c r="D232">
        <v>1.5920000000000001</v>
      </c>
      <c r="E232">
        <v>9.0937000000000001</v>
      </c>
      <c r="F232" s="17">
        <f t="shared" si="50"/>
        <v>2.3848585787744625E-4</v>
      </c>
      <c r="G232" s="17">
        <f t="shared" si="51"/>
        <v>1.0002384858578774</v>
      </c>
      <c r="H232">
        <f t="shared" si="53"/>
        <v>2.4301391442736076E-2</v>
      </c>
      <c r="I232" s="37">
        <f t="shared" si="54"/>
        <v>5.9055762605308613E-4</v>
      </c>
      <c r="M232" s="11">
        <f t="shared" si="55"/>
        <v>0.3196194577855519</v>
      </c>
    </row>
    <row r="233" spans="1:13" ht="15.75" x14ac:dyDescent="0.25">
      <c r="A233" s="2">
        <v>42591</v>
      </c>
      <c r="B233">
        <v>4.8100000000000005</v>
      </c>
      <c r="C233">
        <f t="shared" si="52"/>
        <v>-3.9920159680638584E-2</v>
      </c>
      <c r="D233">
        <v>1.5470000000000002</v>
      </c>
      <c r="E233">
        <v>9.0922999999999998</v>
      </c>
      <c r="F233" s="17">
        <f t="shared" si="50"/>
        <v>2.3845069034966748E-4</v>
      </c>
      <c r="G233" s="17">
        <f t="shared" si="51"/>
        <v>1.0002384506903497</v>
      </c>
      <c r="H233">
        <f t="shared" si="53"/>
        <v>-4.0158610370988251E-2</v>
      </c>
      <c r="I233" s="37">
        <f t="shared" si="54"/>
        <v>1.6127139869288451E-3</v>
      </c>
      <c r="M233" s="11">
        <f t="shared" si="55"/>
        <v>-0.51993983651741238</v>
      </c>
    </row>
    <row r="234" spans="1:13" ht="15.75" x14ac:dyDescent="0.25">
      <c r="A234" s="2">
        <v>42592</v>
      </c>
      <c r="B234">
        <v>4.8</v>
      </c>
      <c r="C234">
        <f t="shared" si="52"/>
        <v>-2.0790020790022192E-3</v>
      </c>
      <c r="D234">
        <v>1.5074000000000001</v>
      </c>
      <c r="E234">
        <v>9.0939999999999994</v>
      </c>
      <c r="F234" s="17">
        <f t="shared" si="50"/>
        <v>2.3849339371784239E-4</v>
      </c>
      <c r="G234" s="17">
        <f t="shared" si="51"/>
        <v>1.0002384933937178</v>
      </c>
      <c r="H234">
        <f t="shared" si="53"/>
        <v>-2.3174954727200616E-3</v>
      </c>
      <c r="I234" s="37">
        <f t="shared" si="54"/>
        <v>5.3707852660779821E-6</v>
      </c>
      <c r="M234" s="11">
        <f t="shared" si="55"/>
        <v>-2.7077947826948241E-2</v>
      </c>
    </row>
    <row r="235" spans="1:13" ht="15.75" x14ac:dyDescent="0.25">
      <c r="A235" s="2">
        <v>42593</v>
      </c>
      <c r="B235">
        <v>5.03</v>
      </c>
      <c r="C235">
        <f t="shared" si="52"/>
        <v>4.791666666666676E-2</v>
      </c>
      <c r="D235">
        <v>1.5592999999999999</v>
      </c>
      <c r="E235">
        <v>9.0793999999999997</v>
      </c>
      <c r="F235" s="17">
        <f t="shared" si="50"/>
        <v>2.3812662551914165E-4</v>
      </c>
      <c r="G235" s="17">
        <f t="shared" si="51"/>
        <v>1.0002381266255191</v>
      </c>
      <c r="H235">
        <f t="shared" si="53"/>
        <v>4.7678540041147618E-2</v>
      </c>
      <c r="I235" s="37">
        <f t="shared" si="54"/>
        <v>2.2732431804553168E-3</v>
      </c>
      <c r="M235" s="11">
        <f t="shared" si="55"/>
        <v>0.6240902850198099</v>
      </c>
    </row>
    <row r="236" spans="1:13" ht="15.75" x14ac:dyDescent="0.25">
      <c r="A236" s="2">
        <v>42594</v>
      </c>
      <c r="B236">
        <v>5.0199999999999996</v>
      </c>
      <c r="C236">
        <f t="shared" si="52"/>
        <v>-1.988071570576675E-3</v>
      </c>
      <c r="D236">
        <v>1.5135000000000001</v>
      </c>
      <c r="E236">
        <v>9.1094000000000008</v>
      </c>
      <c r="F236" s="17">
        <f t="shared" si="50"/>
        <v>2.3888020576112723E-4</v>
      </c>
      <c r="G236" s="17">
        <f t="shared" si="51"/>
        <v>1.0002388802057611</v>
      </c>
      <c r="H236">
        <f t="shared" si="53"/>
        <v>-2.2269517763378022E-3</v>
      </c>
      <c r="I236" s="37">
        <f t="shared" si="54"/>
        <v>4.9593142141340923E-6</v>
      </c>
      <c r="M236" s="11">
        <f t="shared" si="55"/>
        <v>-2.589362406513341E-2</v>
      </c>
    </row>
    <row r="237" spans="1:13" ht="15.75" x14ac:dyDescent="0.25">
      <c r="A237" s="2">
        <v>42597</v>
      </c>
      <c r="B237">
        <v>5.5</v>
      </c>
      <c r="C237">
        <f t="shared" si="52"/>
        <v>9.5617529880478183E-2</v>
      </c>
      <c r="D237">
        <v>1.5575999999999999</v>
      </c>
      <c r="E237">
        <v>9.1056000000000008</v>
      </c>
      <c r="F237" s="17">
        <f t="shared" si="50"/>
        <v>2.3878476369354473E-4</v>
      </c>
      <c r="G237" s="17">
        <f t="shared" si="51"/>
        <v>1.0002387847636935</v>
      </c>
      <c r="H237">
        <f t="shared" si="53"/>
        <v>9.5378745116784638E-2</v>
      </c>
      <c r="I237" s="37">
        <f t="shared" si="54"/>
        <v>9.0971050200525701E-3</v>
      </c>
      <c r="M237" s="11">
        <f t="shared" si="55"/>
        <v>1.2453698394990826</v>
      </c>
    </row>
    <row r="238" spans="1:13" ht="15.75" x14ac:dyDescent="0.25">
      <c r="A238" s="2">
        <v>42598</v>
      </c>
      <c r="B238">
        <v>5.91</v>
      </c>
      <c r="C238">
        <f t="shared" si="52"/>
        <v>7.4545454545454568E-2</v>
      </c>
      <c r="D238">
        <v>1.5746</v>
      </c>
      <c r="E238">
        <v>9.1153999999999993</v>
      </c>
      <c r="F238" s="17">
        <f t="shared" si="50"/>
        <v>2.3903089701349245E-4</v>
      </c>
      <c r="G238" s="17">
        <f t="shared" si="51"/>
        <v>1.0002390308970135</v>
      </c>
      <c r="H238">
        <f t="shared" si="53"/>
        <v>7.4306423648441075E-2</v>
      </c>
      <c r="I238" s="37">
        <f t="shared" si="54"/>
        <v>5.521444595421603E-3</v>
      </c>
      <c r="M238" s="11">
        <f t="shared" si="55"/>
        <v>0.97091674380947346</v>
      </c>
    </row>
    <row r="239" spans="1:13" ht="15.75" x14ac:dyDescent="0.25">
      <c r="A239" s="2">
        <v>42599</v>
      </c>
      <c r="B239">
        <v>5.68</v>
      </c>
      <c r="C239">
        <f t="shared" si="52"/>
        <v>-3.8917089678511069E-2</v>
      </c>
      <c r="D239">
        <v>1.5491000000000001</v>
      </c>
      <c r="E239">
        <v>9.0801999999999996</v>
      </c>
      <c r="F239" s="17">
        <f t="shared" si="50"/>
        <v>2.381467236742818E-4</v>
      </c>
      <c r="G239" s="17">
        <f t="shared" si="51"/>
        <v>1.0002381467236743</v>
      </c>
      <c r="H239">
        <f t="shared" si="53"/>
        <v>-3.9155236402185351E-2</v>
      </c>
      <c r="I239" s="37">
        <f t="shared" si="54"/>
        <v>1.5331325377110209E-3</v>
      </c>
      <c r="M239" s="11">
        <f t="shared" si="55"/>
        <v>-0.50687535839172371</v>
      </c>
    </row>
    <row r="240" spans="1:13" ht="15.75" x14ac:dyDescent="0.25">
      <c r="A240" s="2">
        <v>42600</v>
      </c>
      <c r="B240">
        <v>6.2</v>
      </c>
      <c r="C240">
        <f t="shared" si="52"/>
        <v>9.1549295774647974E-2</v>
      </c>
      <c r="D240">
        <v>1.5356000000000001</v>
      </c>
      <c r="E240">
        <v>9.0690000000000008</v>
      </c>
      <c r="F240" s="17">
        <f t="shared" si="50"/>
        <v>2.3786533612191185E-4</v>
      </c>
      <c r="G240" s="17">
        <f t="shared" si="51"/>
        <v>1.0002378653361219</v>
      </c>
      <c r="H240">
        <f t="shared" si="53"/>
        <v>9.1311430438526062E-2</v>
      </c>
      <c r="I240" s="37">
        <f t="shared" si="54"/>
        <v>8.3377773287297841E-3</v>
      </c>
      <c r="M240" s="11">
        <f t="shared" si="55"/>
        <v>1.1923831532527893</v>
      </c>
    </row>
    <row r="241" spans="1:7" ht="15.75" x14ac:dyDescent="0.25">
      <c r="A241" s="2"/>
      <c r="F241" s="17"/>
      <c r="G241" s="17"/>
    </row>
    <row r="242" spans="1:7" ht="15.75" x14ac:dyDescent="0.25">
      <c r="A242" s="2"/>
      <c r="F242" s="17"/>
      <c r="G242" s="17"/>
    </row>
    <row r="243" spans="1:7" ht="15.75" x14ac:dyDescent="0.25">
      <c r="A243" s="2"/>
      <c r="F243" s="17"/>
      <c r="G243" s="17"/>
    </row>
    <row r="244" spans="1:7" ht="15.75" x14ac:dyDescent="0.25">
      <c r="A244" s="2"/>
      <c r="F244" s="17"/>
      <c r="G244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4"/>
  <sheetViews>
    <sheetView topLeftCell="J1" workbookViewId="0">
      <selection activeCell="C11" sqref="C11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0" max="10" width="10.140625" customWidth="1"/>
    <col min="12" max="12" width="10.7109375" style="36" customWidth="1"/>
    <col min="13" max="13" width="27.28515625" customWidth="1"/>
    <col min="16" max="17" width="22.140625" customWidth="1"/>
    <col min="18" max="18" width="36.85546875" customWidth="1"/>
    <col min="19" max="19" width="29.7109375" customWidth="1"/>
    <col min="20" max="20" width="12" customWidth="1"/>
    <col min="21" max="21" width="10.7109375" customWidth="1"/>
    <col min="22" max="22" width="17.42578125" customWidth="1"/>
    <col min="23" max="23" width="31.28515625" customWidth="1"/>
  </cols>
  <sheetData>
    <row r="1" spans="1:26" ht="15.75" thickBot="1" x14ac:dyDescent="0.3">
      <c r="A1" t="s">
        <v>76</v>
      </c>
      <c r="K1" s="30"/>
    </row>
    <row r="2" spans="1:26" x14ac:dyDescent="0.25">
      <c r="A2" t="s">
        <v>1</v>
      </c>
      <c r="B2" t="s">
        <v>2</v>
      </c>
      <c r="C2" t="s">
        <v>20</v>
      </c>
      <c r="D2" t="s">
        <v>38</v>
      </c>
      <c r="E2" t="s">
        <v>5</v>
      </c>
      <c r="F2" t="s">
        <v>6</v>
      </c>
      <c r="G2" t="s">
        <v>36</v>
      </c>
      <c r="H2" t="s">
        <v>79</v>
      </c>
      <c r="I2" t="s">
        <v>35</v>
      </c>
      <c r="J2" t="s">
        <v>37</v>
      </c>
      <c r="K2" s="31" t="s">
        <v>66</v>
      </c>
      <c r="L2" s="37" t="s">
        <v>65</v>
      </c>
      <c r="M2" s="7" t="s">
        <v>48</v>
      </c>
      <c r="N2" s="9">
        <f>SUM(L4:L122)/(COUNT(F4:F122)-2)</f>
        <v>5.8959085938756041E-3</v>
      </c>
      <c r="O2" s="16"/>
      <c r="P2" s="7" t="s">
        <v>23</v>
      </c>
      <c r="Q2" s="8" t="s">
        <v>31</v>
      </c>
      <c r="R2" s="8" t="s">
        <v>30</v>
      </c>
      <c r="S2" s="8" t="s">
        <v>29</v>
      </c>
      <c r="T2" s="8" t="s">
        <v>22</v>
      </c>
      <c r="U2" s="18" t="s">
        <v>40</v>
      </c>
      <c r="V2" s="19" t="s">
        <v>45</v>
      </c>
      <c r="W2" s="11" t="s">
        <v>26</v>
      </c>
      <c r="X2" s="11">
        <f>SUM(T3:T8)</f>
        <v>0.36681906973332179</v>
      </c>
      <c r="Z2">
        <f>1+I3</f>
        <v>1.0003756387512346</v>
      </c>
    </row>
    <row r="3" spans="1:26" ht="16.5" thickBot="1" x14ac:dyDescent="0.3">
      <c r="A3" s="2">
        <v>42257</v>
      </c>
      <c r="B3">
        <v>7.59</v>
      </c>
      <c r="C3">
        <v>0</v>
      </c>
      <c r="D3">
        <v>1.2749999999999999</v>
      </c>
      <c r="E3">
        <v>2.222</v>
      </c>
      <c r="F3">
        <v>9.7805999999999997</v>
      </c>
      <c r="G3">
        <f t="shared" ref="G3:G66" si="0">E3+F3</f>
        <v>12.002599999999999</v>
      </c>
      <c r="H3">
        <f t="shared" ref="H3:H66" si="1">E3+D3*(G3-E3)</f>
        <v>14.692264999999999</v>
      </c>
      <c r="I3" s="17">
        <f t="shared" ref="I3:I66" si="2">(((H3/100)+1)^(1/365)-1)</f>
        <v>3.7563875123458601E-4</v>
      </c>
      <c r="J3" s="17">
        <f t="shared" ref="J3:J66" si="3">1+I3</f>
        <v>1.0003756387512346</v>
      </c>
      <c r="L3" s="37"/>
      <c r="M3" s="20" t="s">
        <v>49</v>
      </c>
      <c r="N3" s="11">
        <f>SQRT(N2)</f>
        <v>7.6784820074514759E-2</v>
      </c>
      <c r="O3" s="11"/>
      <c r="P3" s="10">
        <v>42432</v>
      </c>
      <c r="Q3" s="11">
        <v>4.2699999999999996</v>
      </c>
      <c r="R3" s="11">
        <v>0.25588235294117639</v>
      </c>
      <c r="S3" s="11">
        <f t="shared" ref="S3:S8" si="4">1+R3</f>
        <v>1.2558823529411764</v>
      </c>
      <c r="T3" s="11">
        <f t="shared" ref="T3:T8" si="5">R3-I115</f>
        <v>0.25540064385095035</v>
      </c>
      <c r="W3" s="11" t="s">
        <v>27</v>
      </c>
      <c r="X3">
        <f>PRODUCT(S3:S8)-PRODUCT(J123:J128)</f>
        <v>0.35287346710180234</v>
      </c>
    </row>
    <row r="4" spans="1:26" ht="15.75" x14ac:dyDescent="0.25">
      <c r="A4" s="2">
        <v>42258</v>
      </c>
      <c r="B4">
        <v>7.57</v>
      </c>
      <c r="C4">
        <f t="shared" ref="C4:C67" si="6">(B4-B3)/B3</f>
        <v>-2.6350461133069266E-3</v>
      </c>
      <c r="D4">
        <v>1.2742</v>
      </c>
      <c r="E4">
        <v>2.1882999999999999</v>
      </c>
      <c r="F4">
        <v>9.6817999999999991</v>
      </c>
      <c r="G4">
        <f t="shared" si="0"/>
        <v>11.870099999999999</v>
      </c>
      <c r="H4">
        <f t="shared" si="1"/>
        <v>14.524849559999998</v>
      </c>
      <c r="I4" s="17">
        <f t="shared" si="2"/>
        <v>3.7163517673888258E-4</v>
      </c>
      <c r="J4" s="17">
        <f t="shared" si="3"/>
        <v>1.0003716351767389</v>
      </c>
      <c r="K4">
        <f t="shared" ref="K4:K67" si="7">C4-I4</f>
        <v>-3.0066812900458092E-3</v>
      </c>
      <c r="L4" s="37">
        <f t="shared" ref="L4:L67" si="8">K4^2</f>
        <v>9.0401323799115319E-6</v>
      </c>
      <c r="M4" s="21" t="s">
        <v>50</v>
      </c>
      <c r="N4" s="11">
        <f>X2</f>
        <v>0.36681906973332179</v>
      </c>
      <c r="O4" s="11"/>
      <c r="P4" s="10">
        <v>42433</v>
      </c>
      <c r="Q4" s="11">
        <v>5.08</v>
      </c>
      <c r="R4" s="11">
        <v>0.18969555035128818</v>
      </c>
      <c r="S4" s="11">
        <f t="shared" si="4"/>
        <v>1.1896955503512883</v>
      </c>
      <c r="T4" s="11">
        <f t="shared" si="5"/>
        <v>0.18921296494531972</v>
      </c>
      <c r="W4" s="11" t="s">
        <v>32</v>
      </c>
      <c r="X4">
        <f>X2/6</f>
        <v>6.1136511622220301E-2</v>
      </c>
    </row>
    <row r="5" spans="1:26" ht="15.75" x14ac:dyDescent="0.25">
      <c r="A5" s="2">
        <v>42261</v>
      </c>
      <c r="B5">
        <v>7.92</v>
      </c>
      <c r="C5">
        <f t="shared" si="6"/>
        <v>4.6235138705416068E-2</v>
      </c>
      <c r="D5">
        <v>1.2686999999999999</v>
      </c>
      <c r="E5">
        <v>2.1831</v>
      </c>
      <c r="F5">
        <v>9.7218999999999998</v>
      </c>
      <c r="G5">
        <f t="shared" si="0"/>
        <v>11.904999999999999</v>
      </c>
      <c r="H5">
        <f t="shared" si="1"/>
        <v>14.517274529999998</v>
      </c>
      <c r="I5" s="17">
        <f t="shared" si="2"/>
        <v>3.7145388940751367E-4</v>
      </c>
      <c r="J5" s="17">
        <f t="shared" si="3"/>
        <v>1.0003714538894075</v>
      </c>
      <c r="K5">
        <f t="shared" si="7"/>
        <v>4.5863684816008554E-2</v>
      </c>
      <c r="L5" s="37">
        <f t="shared" si="8"/>
        <v>2.1034775849021734E-3</v>
      </c>
      <c r="M5" s="21" t="s">
        <v>51</v>
      </c>
      <c r="N5" s="11">
        <f>X12</f>
        <v>0.82482501792911767</v>
      </c>
      <c r="O5" s="11"/>
      <c r="P5" s="10">
        <v>42436</v>
      </c>
      <c r="Q5" s="11">
        <v>5.23</v>
      </c>
      <c r="R5" s="11">
        <v>2.9527559055118179E-2</v>
      </c>
      <c r="S5" s="11">
        <f t="shared" si="4"/>
        <v>1.0295275590551183</v>
      </c>
      <c r="T5" s="11">
        <f t="shared" si="5"/>
        <v>2.9042476122432725E-2</v>
      </c>
      <c r="W5" s="16" t="s">
        <v>33</v>
      </c>
      <c r="X5">
        <f>X3/6</f>
        <v>5.8812244516967059E-2</v>
      </c>
    </row>
    <row r="6" spans="1:26" ht="15.75" x14ac:dyDescent="0.25">
      <c r="A6" s="2">
        <v>42262</v>
      </c>
      <c r="B6">
        <v>7.89</v>
      </c>
      <c r="C6">
        <f t="shared" si="6"/>
        <v>-3.7878787878788192E-3</v>
      </c>
      <c r="D6">
        <v>1.2619</v>
      </c>
      <c r="E6">
        <v>2.2867000000000002</v>
      </c>
      <c r="F6">
        <v>9.6042000000000005</v>
      </c>
      <c r="G6">
        <f t="shared" si="0"/>
        <v>11.8909</v>
      </c>
      <c r="H6">
        <f t="shared" si="1"/>
        <v>14.406239980000001</v>
      </c>
      <c r="I6" s="17">
        <f t="shared" si="2"/>
        <v>3.6879521221089284E-4</v>
      </c>
      <c r="J6" s="17">
        <f t="shared" si="3"/>
        <v>1.0003687952122109</v>
      </c>
      <c r="K6">
        <f t="shared" si="7"/>
        <v>-4.1566740000897121E-3</v>
      </c>
      <c r="L6" s="37">
        <f t="shared" si="8"/>
        <v>1.7277938743021808E-5</v>
      </c>
      <c r="M6" s="21" t="s">
        <v>52</v>
      </c>
      <c r="N6" s="11">
        <f>SQRT(N2*6)</f>
        <v>0.18808362917397575</v>
      </c>
      <c r="O6" s="11"/>
      <c r="P6" s="10">
        <v>42437</v>
      </c>
      <c r="Q6" s="11">
        <v>4.3</v>
      </c>
      <c r="R6" s="11">
        <v>-0.17782026768642459</v>
      </c>
      <c r="S6" s="11">
        <f t="shared" si="4"/>
        <v>0.82217973231357544</v>
      </c>
      <c r="T6" s="11">
        <f t="shared" si="5"/>
        <v>-0.17829951725884099</v>
      </c>
      <c r="W6" s="16" t="s">
        <v>41</v>
      </c>
      <c r="X6">
        <f>SUM(U3:U8)/6</f>
        <v>0</v>
      </c>
    </row>
    <row r="7" spans="1:26" ht="15.75" x14ac:dyDescent="0.25">
      <c r="A7" s="2">
        <v>42263</v>
      </c>
      <c r="B7">
        <v>9</v>
      </c>
      <c r="C7">
        <f t="shared" si="6"/>
        <v>0.14068441064638787</v>
      </c>
      <c r="D7">
        <v>1.2953999999999999</v>
      </c>
      <c r="E7">
        <v>2.294</v>
      </c>
      <c r="F7">
        <v>9.5228999999999999</v>
      </c>
      <c r="G7">
        <f t="shared" si="0"/>
        <v>11.8169</v>
      </c>
      <c r="H7">
        <f t="shared" si="1"/>
        <v>14.629964659999999</v>
      </c>
      <c r="I7" s="17">
        <f t="shared" si="2"/>
        <v>3.741495815487994E-4</v>
      </c>
      <c r="J7" s="17">
        <f t="shared" si="3"/>
        <v>1.0003741495815488</v>
      </c>
      <c r="K7">
        <f t="shared" si="7"/>
        <v>0.14031026106483907</v>
      </c>
      <c r="L7" s="37">
        <f t="shared" si="8"/>
        <v>1.9686969360083295E-2</v>
      </c>
      <c r="M7" s="21" t="s">
        <v>53</v>
      </c>
      <c r="N7" s="11">
        <f>SQRT(N2*118)</f>
        <v>0.83409664552575757</v>
      </c>
      <c r="O7" s="11"/>
      <c r="P7" s="10">
        <v>42438</v>
      </c>
      <c r="Q7" s="11">
        <v>4.63</v>
      </c>
      <c r="R7" s="11">
        <v>7.6744186046511648E-2</v>
      </c>
      <c r="S7" s="11">
        <f t="shared" si="4"/>
        <v>1.0767441860465117</v>
      </c>
      <c r="T7" s="11">
        <f t="shared" si="5"/>
        <v>7.6263418871104188E-2</v>
      </c>
      <c r="W7" s="16" t="s">
        <v>42</v>
      </c>
      <c r="X7">
        <f>SQRT(X6)</f>
        <v>0</v>
      </c>
    </row>
    <row r="8" spans="1:26" ht="16.5" thickBot="1" x14ac:dyDescent="0.3">
      <c r="A8" s="2">
        <v>42264</v>
      </c>
      <c r="B8">
        <v>8.61</v>
      </c>
      <c r="C8">
        <f t="shared" si="6"/>
        <v>-4.3333333333333397E-2</v>
      </c>
      <c r="D8">
        <v>1.2964</v>
      </c>
      <c r="E8">
        <v>2.1903000000000001</v>
      </c>
      <c r="F8">
        <v>9.5274999999999999</v>
      </c>
      <c r="G8">
        <f t="shared" si="0"/>
        <v>11.7178</v>
      </c>
      <c r="H8">
        <f t="shared" si="1"/>
        <v>14.541751</v>
      </c>
      <c r="I8" s="17">
        <f t="shared" si="2"/>
        <v>3.7203962272158719E-4</v>
      </c>
      <c r="J8" s="17">
        <f t="shared" si="3"/>
        <v>1.0003720396227216</v>
      </c>
      <c r="K8">
        <f t="shared" si="7"/>
        <v>-4.3705372956054984E-2</v>
      </c>
      <c r="L8" s="37">
        <f t="shared" si="8"/>
        <v>1.9101596252278624E-3</v>
      </c>
      <c r="M8" s="21" t="s">
        <v>54</v>
      </c>
      <c r="N8" s="11">
        <f>N4/N6</f>
        <v>1.9502977018484542</v>
      </c>
      <c r="O8" s="11"/>
      <c r="P8" s="13">
        <v>42439</v>
      </c>
      <c r="Q8" s="14">
        <v>4.6100000000000003</v>
      </c>
      <c r="R8" s="14">
        <v>-4.3196544276456967E-3</v>
      </c>
      <c r="S8" s="14">
        <f t="shared" si="4"/>
        <v>0.9956803455723543</v>
      </c>
      <c r="T8" s="11">
        <f t="shared" si="5"/>
        <v>-4.8009167976442663E-3</v>
      </c>
      <c r="W8" s="16" t="s">
        <v>43</v>
      </c>
      <c r="X8">
        <f>SUM(V3:V8)/6</f>
        <v>0</v>
      </c>
    </row>
    <row r="9" spans="1:26" ht="16.5" thickBot="1" x14ac:dyDescent="0.3">
      <c r="A9" s="2">
        <v>42265</v>
      </c>
      <c r="B9">
        <v>8.9600000000000009</v>
      </c>
      <c r="C9">
        <f t="shared" si="6"/>
        <v>4.0650406504065206E-2</v>
      </c>
      <c r="D9">
        <v>1.2676000000000001</v>
      </c>
      <c r="E9">
        <v>2.1335999999999999</v>
      </c>
      <c r="F9">
        <v>9.5728000000000009</v>
      </c>
      <c r="G9">
        <f t="shared" si="0"/>
        <v>11.7064</v>
      </c>
      <c r="H9">
        <f t="shared" si="1"/>
        <v>14.268081280000001</v>
      </c>
      <c r="I9" s="17">
        <f t="shared" si="2"/>
        <v>3.6548346300580015E-4</v>
      </c>
      <c r="J9" s="17">
        <f t="shared" si="3"/>
        <v>1.0003654834630058</v>
      </c>
      <c r="K9">
        <f t="shared" si="7"/>
        <v>4.0284923041059406E-2</v>
      </c>
      <c r="L9" s="37">
        <f t="shared" si="8"/>
        <v>1.622875024424079E-3</v>
      </c>
      <c r="M9" s="20" t="s">
        <v>55</v>
      </c>
      <c r="N9" s="11">
        <f>N5/N7</f>
        <v>0.98888422864859293</v>
      </c>
      <c r="O9" s="11"/>
      <c r="T9" s="11"/>
      <c r="W9" s="16" t="s">
        <v>44</v>
      </c>
      <c r="X9">
        <f>SQRT(X8)</f>
        <v>0</v>
      </c>
    </row>
    <row r="10" spans="1:26" ht="15.75" x14ac:dyDescent="0.25">
      <c r="A10" s="2">
        <v>42268</v>
      </c>
      <c r="B10">
        <v>8.58</v>
      </c>
      <c r="C10">
        <f t="shared" si="6"/>
        <v>-4.2410714285714371E-2</v>
      </c>
      <c r="D10">
        <v>1.2608999999999999</v>
      </c>
      <c r="E10">
        <v>2.2012</v>
      </c>
      <c r="F10">
        <v>9.5913000000000004</v>
      </c>
      <c r="G10">
        <f t="shared" si="0"/>
        <v>11.7925</v>
      </c>
      <c r="H10">
        <f t="shared" si="1"/>
        <v>14.294870169999999</v>
      </c>
      <c r="I10" s="17">
        <f t="shared" si="2"/>
        <v>3.661259211731327E-4</v>
      </c>
      <c r="J10" s="17">
        <f t="shared" si="3"/>
        <v>1.0003661259211731</v>
      </c>
      <c r="K10">
        <f t="shared" si="7"/>
        <v>-4.2776840206887504E-2</v>
      </c>
      <c r="L10" s="37">
        <f t="shared" si="8"/>
        <v>1.8298580580855873E-3</v>
      </c>
      <c r="M10" s="11"/>
      <c r="N10" s="11"/>
      <c r="O10" s="11"/>
      <c r="P10" s="7" t="s">
        <v>24</v>
      </c>
      <c r="Q10" s="8" t="s">
        <v>31</v>
      </c>
      <c r="R10" s="8" t="s">
        <v>30</v>
      </c>
      <c r="S10" s="8" t="s">
        <v>29</v>
      </c>
      <c r="T10" s="8" t="s">
        <v>22</v>
      </c>
      <c r="U10" s="18" t="s">
        <v>40</v>
      </c>
      <c r="V10" s="19" t="s">
        <v>45</v>
      </c>
    </row>
    <row r="11" spans="1:26" ht="15.75" x14ac:dyDescent="0.25">
      <c r="A11" s="2">
        <v>42269</v>
      </c>
      <c r="B11">
        <v>8</v>
      </c>
      <c r="C11">
        <f t="shared" si="6"/>
        <v>-6.75990675990676E-2</v>
      </c>
      <c r="D11">
        <v>1.2799</v>
      </c>
      <c r="E11">
        <v>2.1337000000000002</v>
      </c>
      <c r="F11">
        <v>9.6486999999999998</v>
      </c>
      <c r="G11">
        <f t="shared" si="0"/>
        <v>11.782399999999999</v>
      </c>
      <c r="H11">
        <f t="shared" si="1"/>
        <v>14.483071129999999</v>
      </c>
      <c r="I11" s="17">
        <f t="shared" si="2"/>
        <v>3.7063517696900306E-4</v>
      </c>
      <c r="J11" s="17">
        <f t="shared" si="3"/>
        <v>1.000370635176969</v>
      </c>
      <c r="K11">
        <f t="shared" si="7"/>
        <v>-6.7969702776036603E-2</v>
      </c>
      <c r="L11" s="37">
        <f t="shared" si="8"/>
        <v>4.6198804954627583E-3</v>
      </c>
      <c r="M11" s="11"/>
      <c r="N11" s="11"/>
      <c r="O11" s="11"/>
      <c r="P11" s="10">
        <v>42432</v>
      </c>
      <c r="Q11" s="11">
        <v>4.2699999999999996</v>
      </c>
      <c r="R11" s="11">
        <v>0.25588235294117639</v>
      </c>
      <c r="S11" s="11">
        <f t="shared" ref="S11:S42" si="9">1+R11</f>
        <v>1.2558823529411764</v>
      </c>
      <c r="T11" s="11">
        <f t="shared" ref="T11:T42" si="10">R11-I123</f>
        <v>0.25539445365605767</v>
      </c>
    </row>
    <row r="12" spans="1:26" ht="15.75" x14ac:dyDescent="0.25">
      <c r="A12" s="2">
        <v>42270</v>
      </c>
      <c r="B12">
        <v>7.58</v>
      </c>
      <c r="C12">
        <f t="shared" si="6"/>
        <v>-5.2499999999999991E-2</v>
      </c>
      <c r="D12">
        <v>1.2833000000000001</v>
      </c>
      <c r="E12">
        <v>2.1497000000000002</v>
      </c>
      <c r="F12">
        <v>9.6641999999999992</v>
      </c>
      <c r="G12">
        <f t="shared" si="0"/>
        <v>11.8139</v>
      </c>
      <c r="H12">
        <f t="shared" si="1"/>
        <v>14.551767860000002</v>
      </c>
      <c r="I12" s="17">
        <f t="shared" si="2"/>
        <v>3.7227929484817679E-4</v>
      </c>
      <c r="J12" s="17">
        <f t="shared" si="3"/>
        <v>1.0003722792948482</v>
      </c>
      <c r="K12">
        <f t="shared" si="7"/>
        <v>-5.2872279294848168E-2</v>
      </c>
      <c r="L12" s="37">
        <f t="shared" si="8"/>
        <v>2.7954779178324305E-3</v>
      </c>
      <c r="M12" s="11"/>
      <c r="N12" s="11"/>
      <c r="O12" s="11"/>
      <c r="P12" s="10">
        <v>42433</v>
      </c>
      <c r="Q12" s="11">
        <v>5.08</v>
      </c>
      <c r="R12" s="11">
        <v>0.18969555035128818</v>
      </c>
      <c r="S12" s="11">
        <f t="shared" si="9"/>
        <v>1.1896955503512883</v>
      </c>
      <c r="T12" s="11">
        <f t="shared" si="10"/>
        <v>0.18920301778430484</v>
      </c>
      <c r="W12" s="11" t="s">
        <v>26</v>
      </c>
      <c r="X12">
        <f>SUM(T11:T128)</f>
        <v>0.82482501792911767</v>
      </c>
    </row>
    <row r="13" spans="1:26" ht="15.75" x14ac:dyDescent="0.25">
      <c r="A13" s="2">
        <v>42271</v>
      </c>
      <c r="B13">
        <v>7.76</v>
      </c>
      <c r="C13">
        <f t="shared" si="6"/>
        <v>2.3746701846965663E-2</v>
      </c>
      <c r="D13">
        <v>1.2805</v>
      </c>
      <c r="E13">
        <v>2.1265999999999998</v>
      </c>
      <c r="F13">
        <v>9.6738</v>
      </c>
      <c r="G13">
        <f t="shared" si="0"/>
        <v>11.8004</v>
      </c>
      <c r="H13">
        <f t="shared" si="1"/>
        <v>14.513900899999999</v>
      </c>
      <c r="I13" s="17">
        <f t="shared" si="2"/>
        <v>3.7137314708246549E-4</v>
      </c>
      <c r="J13" s="17">
        <f t="shared" si="3"/>
        <v>1.0003713731470825</v>
      </c>
      <c r="K13">
        <f t="shared" si="7"/>
        <v>2.3375328699883197E-2</v>
      </c>
      <c r="L13" s="37">
        <f t="shared" si="8"/>
        <v>5.4640599182758309E-4</v>
      </c>
      <c r="M13" s="11"/>
      <c r="N13" s="11"/>
      <c r="O13" s="11"/>
      <c r="P13" s="10">
        <v>42436</v>
      </c>
      <c r="Q13" s="11">
        <v>5.23</v>
      </c>
      <c r="R13" s="11">
        <v>2.9527559055118179E-2</v>
      </c>
      <c r="S13" s="11">
        <f t="shared" si="9"/>
        <v>1.0295275590551183</v>
      </c>
      <c r="T13" s="11">
        <f t="shared" si="10"/>
        <v>2.9031377320081108E-2</v>
      </c>
      <c r="W13" s="11" t="s">
        <v>27</v>
      </c>
      <c r="X13">
        <f>PRODUCT(S11:S128)-PRODUCT(J123:J240)</f>
        <v>0.76053178957845713</v>
      </c>
    </row>
    <row r="14" spans="1:26" ht="15.75" x14ac:dyDescent="0.25">
      <c r="A14" s="2">
        <v>42272</v>
      </c>
      <c r="B14">
        <v>7.39</v>
      </c>
      <c r="C14">
        <f t="shared" si="6"/>
        <v>-4.7680412371134039E-2</v>
      </c>
      <c r="D14">
        <v>1.2824</v>
      </c>
      <c r="E14">
        <v>2.1623000000000001</v>
      </c>
      <c r="F14">
        <v>9.6707999999999998</v>
      </c>
      <c r="G14">
        <f t="shared" si="0"/>
        <v>11.8331</v>
      </c>
      <c r="H14">
        <f t="shared" si="1"/>
        <v>14.56413392</v>
      </c>
      <c r="I14" s="17">
        <f t="shared" si="2"/>
        <v>3.7257514715616225E-4</v>
      </c>
      <c r="J14" s="17">
        <f t="shared" si="3"/>
        <v>1.0003725751471562</v>
      </c>
      <c r="K14">
        <f t="shared" si="7"/>
        <v>-4.8052987518290201E-2</v>
      </c>
      <c r="L14" s="37">
        <f t="shared" si="8"/>
        <v>2.309089609432954E-3</v>
      </c>
      <c r="M14" s="11"/>
      <c r="N14" s="11"/>
      <c r="O14" s="11"/>
      <c r="P14" s="10">
        <v>42437</v>
      </c>
      <c r="Q14" s="11">
        <v>4.3</v>
      </c>
      <c r="R14" s="11">
        <v>-0.17782026768642459</v>
      </c>
      <c r="S14" s="11">
        <f t="shared" si="9"/>
        <v>0.82217973231357544</v>
      </c>
      <c r="T14" s="11">
        <f t="shared" si="10"/>
        <v>-0.17832700337545307</v>
      </c>
      <c r="W14" s="11" t="s">
        <v>32</v>
      </c>
      <c r="X14">
        <f>X12/118</f>
        <v>6.9900425248230307E-3</v>
      </c>
    </row>
    <row r="15" spans="1:26" ht="15.75" x14ac:dyDescent="0.25">
      <c r="A15" s="2">
        <v>42275</v>
      </c>
      <c r="B15">
        <v>6.71</v>
      </c>
      <c r="C15">
        <f t="shared" si="6"/>
        <v>-9.2016238159675204E-2</v>
      </c>
      <c r="D15">
        <v>1.3262</v>
      </c>
      <c r="E15">
        <v>2.0949</v>
      </c>
      <c r="F15">
        <v>9.7843</v>
      </c>
      <c r="G15">
        <f t="shared" si="0"/>
        <v>11.879200000000001</v>
      </c>
      <c r="H15">
        <f t="shared" si="1"/>
        <v>15.070838660000003</v>
      </c>
      <c r="I15" s="17">
        <f t="shared" si="2"/>
        <v>3.8467051763979576E-4</v>
      </c>
      <c r="J15" s="17">
        <f t="shared" si="3"/>
        <v>1.0003846705176398</v>
      </c>
      <c r="K15">
        <f t="shared" si="7"/>
        <v>-9.2400908677315E-2</v>
      </c>
      <c r="L15" s="37">
        <f t="shared" si="8"/>
        <v>8.5379279243935069E-3</v>
      </c>
      <c r="M15" s="11"/>
      <c r="N15" s="11"/>
      <c r="O15" s="11"/>
      <c r="P15" s="10">
        <v>42438</v>
      </c>
      <c r="Q15" s="11">
        <v>4.63</v>
      </c>
      <c r="R15" s="11">
        <v>7.6744186046511648E-2</v>
      </c>
      <c r="S15" s="11">
        <f t="shared" si="9"/>
        <v>1.0767441860465117</v>
      </c>
      <c r="T15" s="11">
        <f t="shared" si="10"/>
        <v>7.6233716463608631E-2</v>
      </c>
      <c r="W15" s="16" t="s">
        <v>33</v>
      </c>
      <c r="X15">
        <f>X13/118</f>
        <v>6.4451846574445516E-3</v>
      </c>
    </row>
    <row r="16" spans="1:26" ht="15.75" x14ac:dyDescent="0.25">
      <c r="A16" s="2">
        <v>42276</v>
      </c>
      <c r="B16">
        <v>6.79</v>
      </c>
      <c r="C16">
        <f t="shared" si="6"/>
        <v>1.1922503725782425E-2</v>
      </c>
      <c r="D16">
        <v>1.3265</v>
      </c>
      <c r="E16">
        <v>2.0508000000000002</v>
      </c>
      <c r="F16">
        <v>9.7726000000000006</v>
      </c>
      <c r="G16">
        <f t="shared" si="0"/>
        <v>11.823400000000001</v>
      </c>
      <c r="H16">
        <f t="shared" si="1"/>
        <v>15.014153900000002</v>
      </c>
      <c r="I16" s="17">
        <f t="shared" si="2"/>
        <v>3.833200571123907E-4</v>
      </c>
      <c r="J16" s="17">
        <f t="shared" si="3"/>
        <v>1.0003833200571124</v>
      </c>
      <c r="K16">
        <f t="shared" si="7"/>
        <v>1.1539183668670034E-2</v>
      </c>
      <c r="L16" s="37">
        <f t="shared" si="8"/>
        <v>1.3315275973930122E-4</v>
      </c>
      <c r="M16" s="11"/>
      <c r="N16" s="11"/>
      <c r="O16" s="11"/>
      <c r="P16" s="10">
        <v>42439</v>
      </c>
      <c r="Q16" s="11">
        <v>4.6100000000000003</v>
      </c>
      <c r="R16" s="11">
        <v>-4.3196544276456967E-3</v>
      </c>
      <c r="S16" s="11">
        <f t="shared" si="9"/>
        <v>0.9956803455723543</v>
      </c>
      <c r="T16" s="11">
        <f t="shared" si="10"/>
        <v>-4.830956329407215E-3</v>
      </c>
      <c r="W16" s="16" t="s">
        <v>41</v>
      </c>
      <c r="X16">
        <f>SUM(U11:U131)/118</f>
        <v>0</v>
      </c>
    </row>
    <row r="17" spans="1:24" ht="15.75" x14ac:dyDescent="0.25">
      <c r="A17" s="2">
        <v>42277</v>
      </c>
      <c r="B17">
        <v>7.33</v>
      </c>
      <c r="C17">
        <f t="shared" si="6"/>
        <v>7.9528718703976445E-2</v>
      </c>
      <c r="D17">
        <v>1.3578000000000001</v>
      </c>
      <c r="E17">
        <v>2.0367999999999999</v>
      </c>
      <c r="F17">
        <v>9.6963000000000008</v>
      </c>
      <c r="G17">
        <f t="shared" si="0"/>
        <v>11.7331</v>
      </c>
      <c r="H17">
        <f t="shared" si="1"/>
        <v>15.202436140000001</v>
      </c>
      <c r="I17" s="17">
        <f t="shared" si="2"/>
        <v>3.8780314633846125E-4</v>
      </c>
      <c r="J17" s="17">
        <f t="shared" si="3"/>
        <v>1.0003878031463385</v>
      </c>
      <c r="K17">
        <f t="shared" si="7"/>
        <v>7.9140915557637984E-2</v>
      </c>
      <c r="L17" s="37">
        <f t="shared" si="8"/>
        <v>6.2632845153011854E-3</v>
      </c>
      <c r="M17" s="11"/>
      <c r="N17" s="11"/>
      <c r="O17" s="11"/>
      <c r="P17" s="10">
        <v>42440</v>
      </c>
      <c r="Q17" s="11">
        <v>4.7</v>
      </c>
      <c r="R17" s="11">
        <v>1.9522776572668082E-2</v>
      </c>
      <c r="S17" s="11">
        <f t="shared" si="9"/>
        <v>1.019522776572668</v>
      </c>
      <c r="T17" s="11">
        <f t="shared" si="10"/>
        <v>1.9014084586546392E-2</v>
      </c>
      <c r="W17" s="16" t="s">
        <v>42</v>
      </c>
      <c r="X17">
        <f>SQRT(X16)</f>
        <v>0</v>
      </c>
    </row>
    <row r="18" spans="1:24" ht="15.75" x14ac:dyDescent="0.25">
      <c r="A18" s="2">
        <v>42278</v>
      </c>
      <c r="B18">
        <v>7.21</v>
      </c>
      <c r="C18">
        <f t="shared" si="6"/>
        <v>-1.6371077762619386E-2</v>
      </c>
      <c r="D18">
        <v>1.3557000000000001</v>
      </c>
      <c r="E18">
        <v>2.0367999999999999</v>
      </c>
      <c r="F18">
        <v>9.6281999999999996</v>
      </c>
      <c r="G18">
        <f t="shared" si="0"/>
        <v>11.664999999999999</v>
      </c>
      <c r="H18">
        <f t="shared" si="1"/>
        <v>15.089750739999999</v>
      </c>
      <c r="I18" s="17">
        <f t="shared" si="2"/>
        <v>3.8512093237863532E-4</v>
      </c>
      <c r="J18" s="17">
        <f t="shared" si="3"/>
        <v>1.0003851209323786</v>
      </c>
      <c r="K18">
        <f t="shared" si="7"/>
        <v>-1.6756198694998021E-2</v>
      </c>
      <c r="L18" s="37">
        <f t="shared" si="8"/>
        <v>2.8077019470625336E-4</v>
      </c>
      <c r="M18" s="11"/>
      <c r="N18" s="11"/>
      <c r="O18" s="11"/>
      <c r="P18" s="10">
        <v>42443</v>
      </c>
      <c r="Q18" s="11">
        <v>4.38</v>
      </c>
      <c r="R18" s="11">
        <v>-6.808510638297878E-2</v>
      </c>
      <c r="S18" s="11">
        <f t="shared" si="9"/>
        <v>0.93191489361702118</v>
      </c>
      <c r="T18" s="11">
        <f t="shared" si="10"/>
        <v>-6.8594954592404903E-2</v>
      </c>
      <c r="W18" s="16" t="s">
        <v>43</v>
      </c>
      <c r="X18">
        <f>SUM(V11:V131)/118</f>
        <v>0</v>
      </c>
    </row>
    <row r="19" spans="1:24" ht="15.75" x14ac:dyDescent="0.25">
      <c r="A19" s="2">
        <v>42279</v>
      </c>
      <c r="B19">
        <v>7.89</v>
      </c>
      <c r="C19">
        <f t="shared" si="6"/>
        <v>9.4313453536754466E-2</v>
      </c>
      <c r="D19">
        <v>1.3874</v>
      </c>
      <c r="E19">
        <v>1.9929000000000001</v>
      </c>
      <c r="F19">
        <v>9.5782000000000007</v>
      </c>
      <c r="G19">
        <f t="shared" si="0"/>
        <v>11.571100000000001</v>
      </c>
      <c r="H19">
        <f t="shared" si="1"/>
        <v>15.281694680000001</v>
      </c>
      <c r="I19" s="17">
        <f t="shared" si="2"/>
        <v>3.8968814473339108E-4</v>
      </c>
      <c r="J19" s="17">
        <f t="shared" si="3"/>
        <v>1.0003896881447334</v>
      </c>
      <c r="K19">
        <f t="shared" si="7"/>
        <v>9.3923765392021075E-2</v>
      </c>
      <c r="L19" s="37">
        <f t="shared" si="8"/>
        <v>8.8216737054154157E-3</v>
      </c>
      <c r="M19" s="11"/>
      <c r="N19" s="11"/>
      <c r="O19" s="11"/>
      <c r="P19" s="10">
        <v>42444</v>
      </c>
      <c r="Q19" s="11">
        <v>4.18</v>
      </c>
      <c r="R19" s="11">
        <v>-4.5662100456621044E-2</v>
      </c>
      <c r="S19" s="11">
        <f t="shared" si="9"/>
        <v>0.954337899543379</v>
      </c>
      <c r="T19" s="11">
        <f t="shared" si="10"/>
        <v>-4.6174059380072949E-2</v>
      </c>
      <c r="W19" s="16" t="s">
        <v>44</v>
      </c>
      <c r="X19">
        <f>SQRT(X18)</f>
        <v>0</v>
      </c>
    </row>
    <row r="20" spans="1:24" ht="15.75" x14ac:dyDescent="0.25">
      <c r="A20" s="2">
        <v>42282</v>
      </c>
      <c r="B20">
        <v>8.42</v>
      </c>
      <c r="C20">
        <f t="shared" si="6"/>
        <v>6.7173637515842877E-2</v>
      </c>
      <c r="D20">
        <v>1.415</v>
      </c>
      <c r="E20">
        <v>2.0562</v>
      </c>
      <c r="F20">
        <v>9.4962999999999997</v>
      </c>
      <c r="G20">
        <f t="shared" si="0"/>
        <v>11.5525</v>
      </c>
      <c r="H20">
        <f t="shared" si="1"/>
        <v>15.4934645</v>
      </c>
      <c r="I20" s="17">
        <f t="shared" si="2"/>
        <v>3.9471831353976583E-4</v>
      </c>
      <c r="J20" s="17">
        <f t="shared" si="3"/>
        <v>1.0003947183135398</v>
      </c>
      <c r="K20">
        <f t="shared" si="7"/>
        <v>6.6778919202303111E-2</v>
      </c>
      <c r="L20" s="37">
        <f t="shared" si="8"/>
        <v>4.459424049827727E-3</v>
      </c>
      <c r="M20" s="11"/>
      <c r="N20" s="11"/>
      <c r="O20" s="11"/>
      <c r="P20" s="10">
        <v>42445</v>
      </c>
      <c r="Q20" s="11">
        <v>4.3899999999999997</v>
      </c>
      <c r="R20" s="11">
        <v>5.0239234449760757E-2</v>
      </c>
      <c r="S20" s="11">
        <f t="shared" si="9"/>
        <v>1.0502392344497609</v>
      </c>
      <c r="T20" s="11">
        <f t="shared" si="10"/>
        <v>4.9728454475416746E-2</v>
      </c>
    </row>
    <row r="21" spans="1:24" ht="15.75" x14ac:dyDescent="0.25">
      <c r="A21" s="2">
        <v>42283</v>
      </c>
      <c r="B21">
        <v>8.98</v>
      </c>
      <c r="C21">
        <f t="shared" si="6"/>
        <v>6.6508313539192454E-2</v>
      </c>
      <c r="D21">
        <v>1.4064999999999999</v>
      </c>
      <c r="E21">
        <v>2.0314999999999999</v>
      </c>
      <c r="F21">
        <v>9.4918999999999993</v>
      </c>
      <c r="G21">
        <f t="shared" si="0"/>
        <v>11.523399999999999</v>
      </c>
      <c r="H21">
        <f t="shared" si="1"/>
        <v>15.381857349999997</v>
      </c>
      <c r="I21" s="17">
        <f t="shared" si="2"/>
        <v>3.9206845625616715E-4</v>
      </c>
      <c r="J21" s="17">
        <f t="shared" si="3"/>
        <v>1.0003920684562562</v>
      </c>
      <c r="K21">
        <f t="shared" si="7"/>
        <v>6.6116245082936287E-2</v>
      </c>
      <c r="L21" s="37">
        <f t="shared" si="8"/>
        <v>4.3713578638668966E-3</v>
      </c>
      <c r="M21" s="11"/>
      <c r="N21" s="11"/>
      <c r="O21" s="11"/>
      <c r="P21" s="10">
        <v>42446</v>
      </c>
      <c r="Q21" s="11">
        <v>4.79</v>
      </c>
      <c r="R21" s="11">
        <v>9.1116173120729019E-2</v>
      </c>
      <c r="S21" s="11">
        <f t="shared" si="9"/>
        <v>1.0911161731207291</v>
      </c>
      <c r="T21" s="11">
        <f t="shared" si="10"/>
        <v>9.0604327529648379E-2</v>
      </c>
    </row>
    <row r="22" spans="1:24" ht="15.75" x14ac:dyDescent="0.25">
      <c r="A22" s="2">
        <v>42284</v>
      </c>
      <c r="B22">
        <v>9.15</v>
      </c>
      <c r="C22">
        <f t="shared" si="6"/>
        <v>1.8930957683741638E-2</v>
      </c>
      <c r="D22">
        <v>1.4086000000000001</v>
      </c>
      <c r="E22">
        <v>2.0668000000000002</v>
      </c>
      <c r="F22">
        <v>9.4591999999999992</v>
      </c>
      <c r="G22">
        <f t="shared" si="0"/>
        <v>11.526</v>
      </c>
      <c r="H22">
        <f t="shared" si="1"/>
        <v>15.391029120000001</v>
      </c>
      <c r="I22" s="17">
        <f t="shared" si="2"/>
        <v>3.9228631539955927E-4</v>
      </c>
      <c r="J22" s="17">
        <f t="shared" si="3"/>
        <v>1.0003922863153996</v>
      </c>
      <c r="K22">
        <f t="shared" si="7"/>
        <v>1.8538671368342079E-2</v>
      </c>
      <c r="L22" s="37">
        <f t="shared" si="8"/>
        <v>3.4368233610338638E-4</v>
      </c>
      <c r="M22" s="11"/>
      <c r="N22" s="11"/>
      <c r="O22" s="11"/>
      <c r="P22" s="10">
        <v>42447</v>
      </c>
      <c r="Q22" s="11">
        <v>4.91</v>
      </c>
      <c r="R22" s="11">
        <v>2.5052192066805867E-2</v>
      </c>
      <c r="S22" s="11">
        <f t="shared" si="9"/>
        <v>1.0250521920668059</v>
      </c>
      <c r="T22" s="11">
        <f t="shared" si="10"/>
        <v>2.4541439271605014E-2</v>
      </c>
    </row>
    <row r="23" spans="1:24" ht="15.75" x14ac:dyDescent="0.25">
      <c r="A23" s="2">
        <v>42285</v>
      </c>
      <c r="B23">
        <v>9.34</v>
      </c>
      <c r="C23">
        <f t="shared" si="6"/>
        <v>2.0765027322404317E-2</v>
      </c>
      <c r="D23">
        <v>1.4153</v>
      </c>
      <c r="E23">
        <v>2.1040000000000001</v>
      </c>
      <c r="F23">
        <v>9.4025999999999996</v>
      </c>
      <c r="G23">
        <f t="shared" si="0"/>
        <v>11.506599999999999</v>
      </c>
      <c r="H23">
        <f t="shared" si="1"/>
        <v>15.41149978</v>
      </c>
      <c r="I23" s="17">
        <f t="shared" si="2"/>
        <v>3.9277249737534881E-4</v>
      </c>
      <c r="J23" s="17">
        <f t="shared" si="3"/>
        <v>1.0003927724973753</v>
      </c>
      <c r="K23">
        <f t="shared" si="7"/>
        <v>2.0372254825028968E-2</v>
      </c>
      <c r="L23" s="37">
        <f t="shared" si="8"/>
        <v>4.1502876665591606E-4</v>
      </c>
      <c r="M23" s="11"/>
      <c r="N23" s="11"/>
      <c r="O23" s="11"/>
      <c r="P23" s="10">
        <v>42450</v>
      </c>
      <c r="Q23" s="11">
        <v>4.88</v>
      </c>
      <c r="R23" s="11">
        <v>-6.1099796334012722E-3</v>
      </c>
      <c r="S23" s="11">
        <f t="shared" si="9"/>
        <v>0.99389002036659868</v>
      </c>
      <c r="T23" s="11">
        <f t="shared" si="10"/>
        <v>-6.6215750968117802E-3</v>
      </c>
    </row>
    <row r="24" spans="1:24" ht="15.75" x14ac:dyDescent="0.25">
      <c r="A24" s="2">
        <v>42286</v>
      </c>
      <c r="B24">
        <v>8.8800000000000008</v>
      </c>
      <c r="C24">
        <f t="shared" si="6"/>
        <v>-4.9250535331905682E-2</v>
      </c>
      <c r="D24">
        <v>1.4148000000000001</v>
      </c>
      <c r="E24">
        <v>2.0880999999999998</v>
      </c>
      <c r="F24">
        <v>9.3792000000000009</v>
      </c>
      <c r="G24">
        <f t="shared" si="0"/>
        <v>11.467300000000002</v>
      </c>
      <c r="H24">
        <f t="shared" si="1"/>
        <v>15.357792160000002</v>
      </c>
      <c r="I24" s="17">
        <f t="shared" si="2"/>
        <v>3.9149674819638491E-4</v>
      </c>
      <c r="J24" s="17">
        <f t="shared" si="3"/>
        <v>1.0003914967481964</v>
      </c>
      <c r="K24">
        <f t="shared" si="7"/>
        <v>-4.9642032080102066E-2</v>
      </c>
      <c r="L24" s="37">
        <f t="shared" si="8"/>
        <v>2.4643313490418828E-3</v>
      </c>
      <c r="M24" s="11"/>
      <c r="N24" s="11"/>
      <c r="O24" s="11"/>
      <c r="P24" s="10">
        <v>42451</v>
      </c>
      <c r="Q24" s="11">
        <v>4.82</v>
      </c>
      <c r="R24" s="11">
        <v>-1.2295081967213035E-2</v>
      </c>
      <c r="S24" s="11">
        <f t="shared" si="9"/>
        <v>0.98770491803278693</v>
      </c>
      <c r="T24" s="11">
        <f t="shared" si="10"/>
        <v>-1.2807591580893247E-2</v>
      </c>
    </row>
    <row r="25" spans="1:24" ht="15.75" x14ac:dyDescent="0.25">
      <c r="A25" s="2">
        <v>42289</v>
      </c>
      <c r="B25">
        <v>8.24</v>
      </c>
      <c r="C25">
        <f t="shared" si="6"/>
        <v>-7.2072072072072127E-2</v>
      </c>
      <c r="D25">
        <v>1.4222000000000001</v>
      </c>
      <c r="E25">
        <v>2.0880999999999998</v>
      </c>
      <c r="F25">
        <v>9.3475000000000001</v>
      </c>
      <c r="G25">
        <f t="shared" si="0"/>
        <v>11.435600000000001</v>
      </c>
      <c r="H25">
        <f t="shared" si="1"/>
        <v>15.3821145</v>
      </c>
      <c r="I25" s="17">
        <f t="shared" si="2"/>
        <v>3.9207456463397072E-4</v>
      </c>
      <c r="J25" s="17">
        <f t="shared" si="3"/>
        <v>1.000392074564634</v>
      </c>
      <c r="K25">
        <f t="shared" si="7"/>
        <v>-7.2464146636706098E-2</v>
      </c>
      <c r="L25" s="37">
        <f t="shared" si="8"/>
        <v>5.2510525477860439E-3</v>
      </c>
      <c r="M25" s="11"/>
      <c r="N25" s="11"/>
      <c r="O25" s="11"/>
      <c r="P25" s="10">
        <v>42452</v>
      </c>
      <c r="Q25" s="11">
        <v>4.13</v>
      </c>
      <c r="R25" s="11">
        <v>-0.14315352697095443</v>
      </c>
      <c r="S25" s="11">
        <f t="shared" si="9"/>
        <v>0.8568464730290456</v>
      </c>
      <c r="T25" s="11">
        <f t="shared" si="10"/>
        <v>-0.14366995492226989</v>
      </c>
    </row>
    <row r="26" spans="1:24" ht="15.75" x14ac:dyDescent="0.25">
      <c r="A26" s="2">
        <v>42290</v>
      </c>
      <c r="B26">
        <v>7.99</v>
      </c>
      <c r="C26">
        <f t="shared" si="6"/>
        <v>-3.0339805825242719E-2</v>
      </c>
      <c r="D26">
        <v>1.4260999999999999</v>
      </c>
      <c r="E26">
        <v>2.0438999999999998</v>
      </c>
      <c r="F26">
        <v>9.3893000000000004</v>
      </c>
      <c r="G26">
        <f t="shared" si="0"/>
        <v>11.433199999999999</v>
      </c>
      <c r="H26">
        <f t="shared" si="1"/>
        <v>15.433980729999998</v>
      </c>
      <c r="I26" s="17">
        <f t="shared" si="2"/>
        <v>3.9330632504075425E-4</v>
      </c>
      <c r="J26" s="17">
        <f t="shared" si="3"/>
        <v>1.0003933063250408</v>
      </c>
      <c r="K26">
        <f t="shared" si="7"/>
        <v>-3.0733112150283473E-2</v>
      </c>
      <c r="L26" s="37">
        <f t="shared" si="8"/>
        <v>9.4452418244190162E-4</v>
      </c>
      <c r="M26" s="11"/>
      <c r="N26" s="11"/>
      <c r="O26" s="11"/>
      <c r="P26" s="10">
        <v>42453</v>
      </c>
      <c r="Q26" s="11">
        <v>4.25</v>
      </c>
      <c r="R26" s="11">
        <v>2.9055690072639251E-2</v>
      </c>
      <c r="S26" s="11">
        <f t="shared" si="9"/>
        <v>1.0290556900726393</v>
      </c>
      <c r="T26" s="11">
        <f t="shared" si="10"/>
        <v>2.853870840760403E-2</v>
      </c>
    </row>
    <row r="27" spans="1:24" ht="15.75" x14ac:dyDescent="0.25">
      <c r="A27" s="2">
        <v>42291</v>
      </c>
      <c r="B27">
        <v>8.2200000000000006</v>
      </c>
      <c r="C27">
        <f t="shared" si="6"/>
        <v>2.8785982478097674E-2</v>
      </c>
      <c r="D27">
        <v>1.4205000000000001</v>
      </c>
      <c r="E27">
        <v>1.9718</v>
      </c>
      <c r="F27">
        <v>9.4246999999999996</v>
      </c>
      <c r="G27">
        <f t="shared" si="0"/>
        <v>11.3965</v>
      </c>
      <c r="H27">
        <f t="shared" si="1"/>
        <v>15.359586350000001</v>
      </c>
      <c r="I27" s="17">
        <f t="shared" si="2"/>
        <v>3.9153937622571355E-4</v>
      </c>
      <c r="J27" s="17">
        <f t="shared" si="3"/>
        <v>1.0003915393762257</v>
      </c>
      <c r="K27">
        <f t="shared" si="7"/>
        <v>2.8394443101871961E-2</v>
      </c>
      <c r="L27" s="37">
        <f t="shared" si="8"/>
        <v>8.0624439906544412E-4</v>
      </c>
      <c r="M27" s="11"/>
      <c r="N27" s="11"/>
      <c r="O27" s="11"/>
      <c r="P27" s="10">
        <v>42457</v>
      </c>
      <c r="Q27" s="11">
        <v>4.1500000000000004</v>
      </c>
      <c r="R27" s="11">
        <v>-2.3529411764705799E-2</v>
      </c>
      <c r="S27" s="11">
        <f t="shared" si="9"/>
        <v>0.9764705882352942</v>
      </c>
      <c r="T27" s="11">
        <f t="shared" si="10"/>
        <v>-2.4046607093948236E-2</v>
      </c>
    </row>
    <row r="28" spans="1:24" ht="15.75" x14ac:dyDescent="0.25">
      <c r="A28" s="2">
        <v>42292</v>
      </c>
      <c r="B28">
        <v>8.35</v>
      </c>
      <c r="C28">
        <f t="shared" si="6"/>
        <v>1.5815085158150728E-2</v>
      </c>
      <c r="D28">
        <v>1.4222000000000001</v>
      </c>
      <c r="E28">
        <v>2.0175000000000001</v>
      </c>
      <c r="F28">
        <v>9.3559000000000001</v>
      </c>
      <c r="G28">
        <f t="shared" si="0"/>
        <v>11.3734</v>
      </c>
      <c r="H28">
        <f t="shared" si="1"/>
        <v>15.323460980000002</v>
      </c>
      <c r="I28" s="17">
        <f t="shared" si="2"/>
        <v>3.9068094880345683E-4</v>
      </c>
      <c r="J28" s="17">
        <f t="shared" si="3"/>
        <v>1.0003906809488035</v>
      </c>
      <c r="K28">
        <f t="shared" si="7"/>
        <v>1.5424404209347271E-2</v>
      </c>
      <c r="L28" s="37">
        <f t="shared" si="8"/>
        <v>2.3791224521332982E-4</v>
      </c>
      <c r="M28" s="11"/>
      <c r="N28" s="11"/>
      <c r="O28" s="11"/>
      <c r="P28" s="10">
        <v>42458</v>
      </c>
      <c r="Q28" s="11">
        <v>4.04</v>
      </c>
      <c r="R28" s="11">
        <v>-2.6506024096385618E-2</v>
      </c>
      <c r="S28" s="11">
        <f t="shared" si="9"/>
        <v>0.97349397590361442</v>
      </c>
      <c r="T28" s="11">
        <f t="shared" si="10"/>
        <v>-2.7018762097266315E-2</v>
      </c>
    </row>
    <row r="29" spans="1:24" ht="15.75" x14ac:dyDescent="0.25">
      <c r="A29" s="2">
        <v>42293</v>
      </c>
      <c r="B29">
        <v>8.4</v>
      </c>
      <c r="C29">
        <f t="shared" si="6"/>
        <v>5.9880239520958937E-3</v>
      </c>
      <c r="D29">
        <v>1.4138999999999999</v>
      </c>
      <c r="E29">
        <v>2.0333999999999999</v>
      </c>
      <c r="F29">
        <v>9.3609000000000009</v>
      </c>
      <c r="G29">
        <f t="shared" si="0"/>
        <v>11.394300000000001</v>
      </c>
      <c r="H29">
        <f t="shared" si="1"/>
        <v>15.26877651</v>
      </c>
      <c r="I29" s="17">
        <f t="shared" si="2"/>
        <v>3.8938100128738107E-4</v>
      </c>
      <c r="J29" s="17">
        <f t="shared" si="3"/>
        <v>1.0003893810012874</v>
      </c>
      <c r="K29">
        <f t="shared" si="7"/>
        <v>5.5986429508085127E-3</v>
      </c>
      <c r="L29" s="37">
        <f t="shared" si="8"/>
        <v>3.1344802890637848E-5</v>
      </c>
      <c r="M29" s="11"/>
      <c r="N29" s="11"/>
      <c r="O29" s="11"/>
      <c r="P29" s="10">
        <v>42459</v>
      </c>
      <c r="Q29" s="11">
        <v>4.01</v>
      </c>
      <c r="R29" s="11">
        <v>-7.425742574257487E-3</v>
      </c>
      <c r="S29" s="11">
        <f t="shared" si="9"/>
        <v>0.99257425742574257</v>
      </c>
      <c r="T29" s="11">
        <f t="shared" si="10"/>
        <v>-7.9383557387849302E-3</v>
      </c>
    </row>
    <row r="30" spans="1:24" ht="15.75" x14ac:dyDescent="0.25">
      <c r="A30" s="2">
        <v>42296</v>
      </c>
      <c r="B30">
        <v>8.09</v>
      </c>
      <c r="C30">
        <f t="shared" si="6"/>
        <v>-3.6904761904761961E-2</v>
      </c>
      <c r="D30">
        <v>1.4117999999999999</v>
      </c>
      <c r="E30">
        <v>2.0228000000000002</v>
      </c>
      <c r="F30">
        <v>9.3887</v>
      </c>
      <c r="G30">
        <f t="shared" si="0"/>
        <v>11.4115</v>
      </c>
      <c r="H30">
        <f t="shared" si="1"/>
        <v>15.277766659999999</v>
      </c>
      <c r="I30" s="17">
        <f t="shared" si="2"/>
        <v>3.8959475544664279E-4</v>
      </c>
      <c r="J30" s="17">
        <f t="shared" si="3"/>
        <v>1.0003895947554466</v>
      </c>
      <c r="K30">
        <f t="shared" si="7"/>
        <v>-3.7294356660208604E-2</v>
      </c>
      <c r="L30" s="37">
        <f t="shared" si="8"/>
        <v>1.3908690386988459E-3</v>
      </c>
      <c r="M30" s="11"/>
      <c r="N30" s="11"/>
      <c r="O30" s="11"/>
      <c r="P30" s="10">
        <v>42460</v>
      </c>
      <c r="Q30" s="11">
        <v>4.12</v>
      </c>
      <c r="R30" s="11">
        <v>2.7431421446384122E-2</v>
      </c>
      <c r="S30" s="11">
        <f t="shared" si="9"/>
        <v>1.0274314214463842</v>
      </c>
      <c r="T30" s="11">
        <f t="shared" si="10"/>
        <v>2.6920140038131715E-2</v>
      </c>
    </row>
    <row r="31" spans="1:24" ht="15.75" x14ac:dyDescent="0.25">
      <c r="A31" s="2">
        <v>42297</v>
      </c>
      <c r="B31">
        <v>8.19</v>
      </c>
      <c r="C31">
        <f t="shared" si="6"/>
        <v>1.2360939431396743E-2</v>
      </c>
      <c r="D31">
        <v>1.4109</v>
      </c>
      <c r="E31">
        <v>2.0670000000000002</v>
      </c>
      <c r="F31">
        <v>9.3926999999999996</v>
      </c>
      <c r="G31">
        <f t="shared" si="0"/>
        <v>11.4597</v>
      </c>
      <c r="H31">
        <f t="shared" si="1"/>
        <v>15.31916043</v>
      </c>
      <c r="I31" s="17">
        <f t="shared" si="2"/>
        <v>3.9057873932257792E-4</v>
      </c>
      <c r="J31" s="17">
        <f t="shared" si="3"/>
        <v>1.0003905787393226</v>
      </c>
      <c r="K31">
        <f t="shared" si="7"/>
        <v>1.1970360692074165E-2</v>
      </c>
      <c r="L31" s="37">
        <f t="shared" si="8"/>
        <v>1.4328953509835427E-4</v>
      </c>
      <c r="M31" s="11"/>
      <c r="N31" s="11"/>
      <c r="O31" s="11"/>
      <c r="P31" s="10">
        <v>42461</v>
      </c>
      <c r="Q31" s="11">
        <v>3.83</v>
      </c>
      <c r="R31" s="11">
        <v>-7.0388349514563117E-2</v>
      </c>
      <c r="S31" s="11">
        <f t="shared" si="9"/>
        <v>0.92961165048543692</v>
      </c>
      <c r="T31" s="11">
        <f t="shared" si="10"/>
        <v>-7.089577615672342E-2</v>
      </c>
    </row>
    <row r="32" spans="1:24" ht="15.75" x14ac:dyDescent="0.25">
      <c r="A32" s="2">
        <v>42298</v>
      </c>
      <c r="B32">
        <v>7.87</v>
      </c>
      <c r="C32">
        <f t="shared" si="6"/>
        <v>-3.9072039072039003E-2</v>
      </c>
      <c r="D32">
        <v>1.4161000000000001</v>
      </c>
      <c r="E32">
        <v>2.0228000000000002</v>
      </c>
      <c r="F32">
        <v>9.407</v>
      </c>
      <c r="G32">
        <f t="shared" si="0"/>
        <v>11.4298</v>
      </c>
      <c r="H32">
        <f t="shared" si="1"/>
        <v>15.344052700000001</v>
      </c>
      <c r="I32" s="17">
        <f t="shared" si="2"/>
        <v>3.9117029144919435E-4</v>
      </c>
      <c r="J32" s="17">
        <f t="shared" si="3"/>
        <v>1.0003911702914492</v>
      </c>
      <c r="K32">
        <f t="shared" si="7"/>
        <v>-3.9463209363488197E-2</v>
      </c>
      <c r="L32" s="37">
        <f t="shared" si="8"/>
        <v>1.5573448932665024E-3</v>
      </c>
      <c r="M32" s="11"/>
      <c r="N32" s="11"/>
      <c r="O32" s="11"/>
      <c r="P32" s="10">
        <v>42464</v>
      </c>
      <c r="Q32" s="11">
        <v>3.7199999999999998</v>
      </c>
      <c r="R32" s="11">
        <v>-2.872062663185387E-2</v>
      </c>
      <c r="S32" s="11">
        <f t="shared" si="9"/>
        <v>0.97127937336814618</v>
      </c>
      <c r="T32" s="11">
        <f t="shared" si="10"/>
        <v>-2.9229755745374061E-2</v>
      </c>
    </row>
    <row r="33" spans="1:20" ht="15.75" x14ac:dyDescent="0.25">
      <c r="A33" s="2">
        <v>42299</v>
      </c>
      <c r="B33">
        <v>7.8</v>
      </c>
      <c r="C33">
        <f t="shared" si="6"/>
        <v>-8.8945362134689055E-3</v>
      </c>
      <c r="D33">
        <v>1.4018999999999999</v>
      </c>
      <c r="E33">
        <v>2.0263</v>
      </c>
      <c r="F33">
        <v>9.3343000000000007</v>
      </c>
      <c r="G33">
        <f t="shared" si="0"/>
        <v>11.360600000000002</v>
      </c>
      <c r="H33">
        <f t="shared" si="1"/>
        <v>15.112055170000001</v>
      </c>
      <c r="I33" s="17">
        <f t="shared" si="2"/>
        <v>3.8565204530849329E-4</v>
      </c>
      <c r="J33" s="17">
        <f t="shared" si="3"/>
        <v>1.0003856520453085</v>
      </c>
      <c r="K33">
        <f t="shared" si="7"/>
        <v>-9.2801882587773988E-3</v>
      </c>
      <c r="L33" s="37">
        <f t="shared" si="8"/>
        <v>8.6121894118349886E-5</v>
      </c>
      <c r="M33" s="11"/>
      <c r="N33" s="11"/>
      <c r="O33" s="11"/>
      <c r="P33" s="10">
        <v>42465</v>
      </c>
      <c r="Q33" s="11">
        <v>3.76</v>
      </c>
      <c r="R33" s="11">
        <v>1.075268817204302E-2</v>
      </c>
      <c r="S33" s="11">
        <f t="shared" si="9"/>
        <v>1.010752688172043</v>
      </c>
      <c r="T33" s="11">
        <f t="shared" si="10"/>
        <v>1.0244119731694498E-2</v>
      </c>
    </row>
    <row r="34" spans="1:20" ht="15.75" x14ac:dyDescent="0.25">
      <c r="A34" s="2">
        <v>42300</v>
      </c>
      <c r="B34">
        <v>7.83</v>
      </c>
      <c r="C34">
        <f t="shared" si="6"/>
        <v>3.846153846153878E-3</v>
      </c>
      <c r="D34">
        <v>1.3956</v>
      </c>
      <c r="E34">
        <v>2.0865999999999998</v>
      </c>
      <c r="F34">
        <v>9.3175000000000008</v>
      </c>
      <c r="G34">
        <f t="shared" si="0"/>
        <v>11.4041</v>
      </c>
      <c r="H34">
        <f t="shared" si="1"/>
        <v>15.090102999999999</v>
      </c>
      <c r="I34" s="17">
        <f t="shared" si="2"/>
        <v>3.8512932118894838E-4</v>
      </c>
      <c r="J34" s="17">
        <f t="shared" si="3"/>
        <v>1.0003851293211889</v>
      </c>
      <c r="K34">
        <f t="shared" si="7"/>
        <v>3.4610245249649296E-3</v>
      </c>
      <c r="L34" s="37">
        <f t="shared" si="8"/>
        <v>1.1978690762408717E-5</v>
      </c>
      <c r="M34" s="11"/>
      <c r="N34" s="11"/>
      <c r="O34" s="11"/>
      <c r="P34" s="10">
        <v>42466</v>
      </c>
      <c r="Q34" s="11">
        <v>3.73</v>
      </c>
      <c r="R34" s="11">
        <v>-7.9787234042552682E-3</v>
      </c>
      <c r="S34" s="11">
        <f t="shared" si="9"/>
        <v>0.99202127659574468</v>
      </c>
      <c r="T34" s="11">
        <f t="shared" si="10"/>
        <v>-8.4843095142369054E-3</v>
      </c>
    </row>
    <row r="35" spans="1:20" ht="15.75" x14ac:dyDescent="0.25">
      <c r="A35" s="2">
        <v>42303</v>
      </c>
      <c r="B35">
        <v>7.13</v>
      </c>
      <c r="C35">
        <f t="shared" si="6"/>
        <v>-8.9399744572158393E-2</v>
      </c>
      <c r="D35">
        <v>1.3982999999999999</v>
      </c>
      <c r="E35">
        <v>2.0564</v>
      </c>
      <c r="F35">
        <v>9.3518000000000008</v>
      </c>
      <c r="G35">
        <f t="shared" si="0"/>
        <v>11.408200000000001</v>
      </c>
      <c r="H35">
        <f t="shared" si="1"/>
        <v>15.133021940000001</v>
      </c>
      <c r="I35" s="17">
        <f t="shared" si="2"/>
        <v>3.8615121231599936E-4</v>
      </c>
      <c r="J35" s="17">
        <f t="shared" si="3"/>
        <v>1.000386151212316</v>
      </c>
      <c r="K35">
        <f t="shared" si="7"/>
        <v>-8.9785895784474393E-2</v>
      </c>
      <c r="L35" s="37">
        <f t="shared" si="8"/>
        <v>8.0615070818204973E-3</v>
      </c>
      <c r="M35" s="11"/>
      <c r="N35" s="11"/>
      <c r="O35" s="11"/>
      <c r="P35" s="10">
        <v>42467</v>
      </c>
      <c r="Q35" s="11">
        <v>3.61</v>
      </c>
      <c r="R35" s="11">
        <v>-3.2171581769437026E-2</v>
      </c>
      <c r="S35" s="11">
        <f t="shared" si="9"/>
        <v>0.96782841823056298</v>
      </c>
      <c r="T35" s="11">
        <f t="shared" si="10"/>
        <v>-3.267797124478334E-2</v>
      </c>
    </row>
    <row r="36" spans="1:20" ht="15.75" x14ac:dyDescent="0.25">
      <c r="A36" s="2">
        <v>42304</v>
      </c>
      <c r="B36">
        <v>6.72</v>
      </c>
      <c r="C36">
        <f t="shared" si="6"/>
        <v>-5.7503506311360468E-2</v>
      </c>
      <c r="D36">
        <v>1.4027000000000001</v>
      </c>
      <c r="E36">
        <v>2.0369999999999999</v>
      </c>
      <c r="F36">
        <v>9.2766000000000002</v>
      </c>
      <c r="G36">
        <f t="shared" si="0"/>
        <v>11.313600000000001</v>
      </c>
      <c r="H36">
        <f t="shared" si="1"/>
        <v>15.049286820000003</v>
      </c>
      <c r="I36" s="17">
        <f t="shared" si="2"/>
        <v>3.8415714372108667E-4</v>
      </c>
      <c r="J36" s="17">
        <f t="shared" si="3"/>
        <v>1.0003841571437211</v>
      </c>
      <c r="K36">
        <f t="shared" si="7"/>
        <v>-5.7887663455081555E-2</v>
      </c>
      <c r="L36" s="37">
        <f t="shared" si="8"/>
        <v>3.3509815802887847E-3</v>
      </c>
      <c r="M36" s="11"/>
      <c r="N36" s="11"/>
      <c r="O36" s="11"/>
      <c r="P36" s="10">
        <v>42468</v>
      </c>
      <c r="Q36" s="11">
        <v>3.76</v>
      </c>
      <c r="R36" s="11">
        <v>4.15512465373961E-2</v>
      </c>
      <c r="S36" s="11">
        <f t="shared" si="9"/>
        <v>1.0415512465373962</v>
      </c>
      <c r="T36" s="11">
        <f t="shared" si="10"/>
        <v>4.1043718661376502E-2</v>
      </c>
    </row>
    <row r="37" spans="1:20" ht="15.75" x14ac:dyDescent="0.25">
      <c r="A37" s="2">
        <v>42305</v>
      </c>
      <c r="B37">
        <v>6.97</v>
      </c>
      <c r="C37">
        <f t="shared" si="6"/>
        <v>3.7202380952380952E-2</v>
      </c>
      <c r="D37">
        <v>1.4104999999999999</v>
      </c>
      <c r="E37">
        <v>2.1009000000000002</v>
      </c>
      <c r="F37">
        <v>9.2527000000000008</v>
      </c>
      <c r="G37">
        <f t="shared" si="0"/>
        <v>11.3536</v>
      </c>
      <c r="H37">
        <f t="shared" si="1"/>
        <v>15.15183335</v>
      </c>
      <c r="I37" s="17">
        <f t="shared" si="2"/>
        <v>3.8659898837734019E-4</v>
      </c>
      <c r="J37" s="17">
        <f t="shared" si="3"/>
        <v>1.0003865989883773</v>
      </c>
      <c r="K37">
        <f t="shared" si="7"/>
        <v>3.6815781964003612E-2</v>
      </c>
      <c r="L37" s="37">
        <f t="shared" si="8"/>
        <v>1.3554018016210536E-3</v>
      </c>
      <c r="M37" s="11"/>
      <c r="N37" s="11"/>
      <c r="O37" s="11"/>
      <c r="P37" s="10">
        <v>42471</v>
      </c>
      <c r="Q37" s="11">
        <v>4.5</v>
      </c>
      <c r="R37" s="11">
        <v>0.19680851063829793</v>
      </c>
      <c r="S37" s="11">
        <f t="shared" si="9"/>
        <v>1.196808510638298</v>
      </c>
      <c r="T37" s="11">
        <f t="shared" si="10"/>
        <v>0.19630038360024812</v>
      </c>
    </row>
    <row r="38" spans="1:20" ht="15.75" x14ac:dyDescent="0.25">
      <c r="A38" s="2">
        <v>42306</v>
      </c>
      <c r="B38">
        <v>6.9399999999999995</v>
      </c>
      <c r="C38">
        <f t="shared" si="6"/>
        <v>-4.3041606886657464E-3</v>
      </c>
      <c r="D38">
        <v>1.4104000000000001</v>
      </c>
      <c r="E38">
        <v>2.1724999999999999</v>
      </c>
      <c r="F38">
        <v>9.2386999999999997</v>
      </c>
      <c r="G38">
        <f t="shared" si="0"/>
        <v>11.411199999999999</v>
      </c>
      <c r="H38">
        <f t="shared" si="1"/>
        <v>15.202762480000001</v>
      </c>
      <c r="I38" s="17">
        <f t="shared" si="2"/>
        <v>3.8781091030326564E-4</v>
      </c>
      <c r="J38" s="17">
        <f t="shared" si="3"/>
        <v>1.0003878109103033</v>
      </c>
      <c r="K38">
        <f t="shared" si="7"/>
        <v>-4.6919715989690121E-3</v>
      </c>
      <c r="L38" s="37">
        <f t="shared" si="8"/>
        <v>2.2014597485531828E-5</v>
      </c>
      <c r="M38" s="11"/>
      <c r="N38" s="11"/>
      <c r="O38" s="11"/>
      <c r="P38" s="10">
        <v>42472</v>
      </c>
      <c r="Q38" s="11">
        <v>6.05</v>
      </c>
      <c r="R38" s="11">
        <v>0.34444444444444439</v>
      </c>
      <c r="S38" s="11">
        <f t="shared" si="9"/>
        <v>1.3444444444444443</v>
      </c>
      <c r="T38" s="11">
        <f t="shared" si="10"/>
        <v>0.34392081524351431</v>
      </c>
    </row>
    <row r="39" spans="1:20" ht="15.75" x14ac:dyDescent="0.25">
      <c r="A39" s="2">
        <v>42307</v>
      </c>
      <c r="B39">
        <v>7.13</v>
      </c>
      <c r="C39">
        <f t="shared" si="6"/>
        <v>2.737752161383291E-2</v>
      </c>
      <c r="D39">
        <v>1.4054</v>
      </c>
      <c r="E39">
        <v>2.1421000000000001</v>
      </c>
      <c r="F39">
        <v>9.2590000000000003</v>
      </c>
      <c r="G39">
        <f t="shared" si="0"/>
        <v>11.4011</v>
      </c>
      <c r="H39">
        <f t="shared" si="1"/>
        <v>15.1546986</v>
      </c>
      <c r="I39" s="17">
        <f t="shared" si="2"/>
        <v>3.8666718475033335E-4</v>
      </c>
      <c r="J39" s="17">
        <f t="shared" si="3"/>
        <v>1.0003866671847503</v>
      </c>
      <c r="K39">
        <f t="shared" si="7"/>
        <v>2.6990854429082577E-2</v>
      </c>
      <c r="L39" s="37">
        <f t="shared" si="8"/>
        <v>7.2850622281192654E-4</v>
      </c>
      <c r="M39" s="11"/>
      <c r="N39" s="11"/>
      <c r="O39" s="11"/>
      <c r="P39" s="10">
        <v>42473</v>
      </c>
      <c r="Q39" s="11">
        <v>6.06</v>
      </c>
      <c r="R39" s="11">
        <v>1.6528925619834359E-3</v>
      </c>
      <c r="S39" s="11">
        <f t="shared" si="9"/>
        <v>1.0016528925619834</v>
      </c>
      <c r="T39" s="11">
        <f t="shared" si="10"/>
        <v>1.1322741192465605E-3</v>
      </c>
    </row>
    <row r="40" spans="1:20" ht="15.75" x14ac:dyDescent="0.25">
      <c r="A40" s="2">
        <v>42310</v>
      </c>
      <c r="B40">
        <v>7.45</v>
      </c>
      <c r="C40">
        <f t="shared" si="6"/>
        <v>4.4880785413744781E-2</v>
      </c>
      <c r="D40">
        <v>1.4133</v>
      </c>
      <c r="E40">
        <v>2.1709000000000001</v>
      </c>
      <c r="F40">
        <v>9.2248999999999999</v>
      </c>
      <c r="G40">
        <f t="shared" si="0"/>
        <v>11.395799999999999</v>
      </c>
      <c r="H40">
        <f t="shared" si="1"/>
        <v>15.20845117</v>
      </c>
      <c r="I40" s="17">
        <f t="shared" si="2"/>
        <v>3.8794624657523258E-4</v>
      </c>
      <c r="J40" s="17">
        <f t="shared" si="3"/>
        <v>1.0003879462465752</v>
      </c>
      <c r="K40">
        <f t="shared" si="7"/>
        <v>4.4492839167169548E-2</v>
      </c>
      <c r="L40" s="37">
        <f t="shared" si="8"/>
        <v>1.9796127371556164E-3</v>
      </c>
      <c r="M40" s="11"/>
      <c r="N40" s="11"/>
      <c r="O40" s="11"/>
      <c r="P40" s="10">
        <v>42474</v>
      </c>
      <c r="Q40" s="11">
        <v>6.01</v>
      </c>
      <c r="R40" s="11">
        <v>-8.2508250825082223E-3</v>
      </c>
      <c r="S40" s="11">
        <f t="shared" si="9"/>
        <v>0.99174917491749182</v>
      </c>
      <c r="T40" s="11">
        <f t="shared" si="10"/>
        <v>-8.7714704073012344E-3</v>
      </c>
    </row>
    <row r="41" spans="1:20" ht="15.75" x14ac:dyDescent="0.25">
      <c r="A41" s="2">
        <v>42311</v>
      </c>
      <c r="B41">
        <v>7.61</v>
      </c>
      <c r="C41">
        <f t="shared" si="6"/>
        <v>2.1476510067114114E-2</v>
      </c>
      <c r="D41">
        <v>1.4147000000000001</v>
      </c>
      <c r="E41">
        <v>2.2105000000000001</v>
      </c>
      <c r="F41">
        <v>9.2333999999999996</v>
      </c>
      <c r="G41">
        <f t="shared" si="0"/>
        <v>11.443899999999999</v>
      </c>
      <c r="H41">
        <f t="shared" si="1"/>
        <v>15.272990979999999</v>
      </c>
      <c r="I41" s="17">
        <f t="shared" si="2"/>
        <v>3.8948120863668834E-4</v>
      </c>
      <c r="J41" s="17">
        <f t="shared" si="3"/>
        <v>1.0003894812086367</v>
      </c>
      <c r="K41">
        <f t="shared" si="7"/>
        <v>2.1087028858477425E-2</v>
      </c>
      <c r="L41" s="37">
        <f t="shared" si="8"/>
        <v>4.4466278607825974E-4</v>
      </c>
      <c r="M41" s="11"/>
      <c r="N41" s="11"/>
      <c r="O41" s="11"/>
      <c r="P41" s="10">
        <v>42475</v>
      </c>
      <c r="Q41" s="11">
        <v>6.03</v>
      </c>
      <c r="R41" s="11">
        <v>3.3277870216306925E-3</v>
      </c>
      <c r="S41" s="11">
        <f t="shared" si="9"/>
        <v>1.0033277870216306</v>
      </c>
      <c r="T41" s="11">
        <f t="shared" si="10"/>
        <v>2.8079951231779442E-3</v>
      </c>
    </row>
    <row r="42" spans="1:20" ht="15.75" x14ac:dyDescent="0.25">
      <c r="A42" s="2">
        <v>42312</v>
      </c>
      <c r="B42">
        <v>7.46</v>
      </c>
      <c r="C42">
        <f t="shared" si="6"/>
        <v>-1.9710906701708324E-2</v>
      </c>
      <c r="D42">
        <v>1.4161000000000001</v>
      </c>
      <c r="E42">
        <v>2.2250000000000001</v>
      </c>
      <c r="F42">
        <v>9.2637</v>
      </c>
      <c r="G42">
        <f t="shared" si="0"/>
        <v>11.4887</v>
      </c>
      <c r="H42">
        <f t="shared" si="1"/>
        <v>15.343325570000001</v>
      </c>
      <c r="I42" s="17">
        <f t="shared" si="2"/>
        <v>3.9115301337999675E-4</v>
      </c>
      <c r="J42" s="17">
        <f t="shared" si="3"/>
        <v>1.00039115301338</v>
      </c>
      <c r="K42">
        <f t="shared" si="7"/>
        <v>-2.010205971508832E-2</v>
      </c>
      <c r="L42" s="37">
        <f t="shared" si="8"/>
        <v>4.0409280478897672E-4</v>
      </c>
      <c r="M42" s="11"/>
      <c r="N42" s="11"/>
      <c r="O42" s="11"/>
      <c r="P42" s="10">
        <v>42478</v>
      </c>
      <c r="Q42" s="11">
        <v>5.96</v>
      </c>
      <c r="R42" s="11">
        <v>-1.1608623548922102E-2</v>
      </c>
      <c r="S42" s="11">
        <f t="shared" si="9"/>
        <v>0.98839137645107789</v>
      </c>
      <c r="T42" s="11">
        <f t="shared" si="10"/>
        <v>-1.2127302233583036E-2</v>
      </c>
    </row>
    <row r="43" spans="1:20" ht="15.75" x14ac:dyDescent="0.25">
      <c r="A43" s="2">
        <v>42313</v>
      </c>
      <c r="B43">
        <v>7.52</v>
      </c>
      <c r="C43">
        <f t="shared" si="6"/>
        <v>8.0428954423591974E-3</v>
      </c>
      <c r="D43">
        <v>1.4138999999999999</v>
      </c>
      <c r="E43">
        <v>2.2323</v>
      </c>
      <c r="F43">
        <v>9.2740000000000009</v>
      </c>
      <c r="G43">
        <f t="shared" si="0"/>
        <v>11.506300000000001</v>
      </c>
      <c r="H43">
        <f t="shared" si="1"/>
        <v>15.3448086</v>
      </c>
      <c r="I43" s="17">
        <f t="shared" si="2"/>
        <v>3.9118825303607885E-4</v>
      </c>
      <c r="J43" s="17">
        <f t="shared" si="3"/>
        <v>1.0003911882530361</v>
      </c>
      <c r="K43">
        <f t="shared" si="7"/>
        <v>7.6517071893231186E-3</v>
      </c>
      <c r="L43" s="37">
        <f t="shared" si="8"/>
        <v>5.8548622911139102E-5</v>
      </c>
      <c r="M43" s="11"/>
      <c r="N43" s="11"/>
      <c r="O43" s="11"/>
      <c r="P43" s="10">
        <v>42479</v>
      </c>
      <c r="Q43" s="11">
        <v>6.12</v>
      </c>
      <c r="R43" s="11">
        <v>2.6845637583892641E-2</v>
      </c>
      <c r="S43" s="11">
        <f t="shared" ref="S43:S74" si="11">1+R43</f>
        <v>1.0268456375838926</v>
      </c>
      <c r="T43" s="11">
        <f t="shared" ref="T43:T74" si="12">R43-I155</f>
        <v>2.6327827824176149E-2</v>
      </c>
    </row>
    <row r="44" spans="1:20" ht="15.75" x14ac:dyDescent="0.25">
      <c r="A44" s="2">
        <v>42314</v>
      </c>
      <c r="B44">
        <v>7.34</v>
      </c>
      <c r="C44">
        <f t="shared" si="6"/>
        <v>-2.3936170212765923E-2</v>
      </c>
      <c r="D44">
        <v>1.4224000000000001</v>
      </c>
      <c r="E44">
        <v>2.3252000000000002</v>
      </c>
      <c r="F44">
        <v>9.3039000000000005</v>
      </c>
      <c r="G44">
        <f t="shared" si="0"/>
        <v>11.629100000000001</v>
      </c>
      <c r="H44">
        <f t="shared" si="1"/>
        <v>15.559067360000002</v>
      </c>
      <c r="I44" s="17">
        <f t="shared" si="2"/>
        <v>3.9627471242886791E-4</v>
      </c>
      <c r="J44" s="17">
        <f t="shared" si="3"/>
        <v>1.0003962747124289</v>
      </c>
      <c r="K44">
        <f t="shared" si="7"/>
        <v>-2.4332444925194791E-2</v>
      </c>
      <c r="L44" s="37">
        <f t="shared" si="8"/>
        <v>5.9206787603763766E-4</v>
      </c>
      <c r="M44" s="11"/>
      <c r="N44" s="11"/>
      <c r="O44" s="11"/>
      <c r="P44" s="10">
        <v>42480</v>
      </c>
      <c r="Q44" s="11">
        <v>6.42</v>
      </c>
      <c r="R44" s="11">
        <v>4.9019607843137226E-2</v>
      </c>
      <c r="S44" s="11">
        <f t="shared" si="11"/>
        <v>1.0490196078431373</v>
      </c>
      <c r="T44" s="11">
        <f t="shared" si="12"/>
        <v>4.8499575279038622E-2</v>
      </c>
    </row>
    <row r="45" spans="1:20" ht="15.75" x14ac:dyDescent="0.25">
      <c r="A45" s="2">
        <v>42317</v>
      </c>
      <c r="B45">
        <v>7.27</v>
      </c>
      <c r="C45">
        <f t="shared" si="6"/>
        <v>-9.5367847411444526E-3</v>
      </c>
      <c r="D45">
        <v>1.4178999999999999</v>
      </c>
      <c r="E45">
        <v>2.3435999999999999</v>
      </c>
      <c r="F45">
        <v>9.3978000000000002</v>
      </c>
      <c r="G45">
        <f t="shared" si="0"/>
        <v>11.741400000000001</v>
      </c>
      <c r="H45">
        <f t="shared" si="1"/>
        <v>15.668740619999999</v>
      </c>
      <c r="I45" s="17">
        <f t="shared" si="2"/>
        <v>3.9887469528765429E-4</v>
      </c>
      <c r="J45" s="17">
        <f t="shared" si="3"/>
        <v>1.0003988746952877</v>
      </c>
      <c r="K45">
        <f t="shared" si="7"/>
        <v>-9.9356594364321069E-3</v>
      </c>
      <c r="L45" s="37">
        <f t="shared" si="8"/>
        <v>9.8717328436762376E-5</v>
      </c>
      <c r="M45" s="11"/>
      <c r="N45" s="11"/>
      <c r="O45" s="11"/>
      <c r="P45" s="10">
        <v>42481</v>
      </c>
      <c r="Q45" s="11">
        <v>6.19</v>
      </c>
      <c r="R45" s="11">
        <v>-3.5825545171339492E-2</v>
      </c>
      <c r="S45" s="11">
        <f t="shared" si="11"/>
        <v>0.96417445482866049</v>
      </c>
      <c r="T45" s="11">
        <f t="shared" si="12"/>
        <v>-3.6349000030209223E-2</v>
      </c>
    </row>
    <row r="46" spans="1:20" ht="15.75" x14ac:dyDescent="0.25">
      <c r="A46" s="2">
        <v>42318</v>
      </c>
      <c r="B46">
        <v>7.06</v>
      </c>
      <c r="C46">
        <f t="shared" si="6"/>
        <v>-2.8885832187070148E-2</v>
      </c>
      <c r="D46">
        <v>1.417</v>
      </c>
      <c r="E46">
        <v>2.3418999999999999</v>
      </c>
      <c r="F46">
        <v>9.3999000000000006</v>
      </c>
      <c r="G46">
        <f t="shared" si="0"/>
        <v>11.741800000000001</v>
      </c>
      <c r="H46">
        <f t="shared" si="1"/>
        <v>15.661558300000003</v>
      </c>
      <c r="I46" s="17">
        <f t="shared" si="2"/>
        <v>3.9870450196355378E-4</v>
      </c>
      <c r="J46" s="17">
        <f t="shared" si="3"/>
        <v>1.0003987045019636</v>
      </c>
      <c r="K46">
        <f t="shared" si="7"/>
        <v>-2.9284536689033702E-2</v>
      </c>
      <c r="L46" s="37">
        <f t="shared" si="8"/>
        <v>8.5758408909136091E-4</v>
      </c>
      <c r="M46" s="11"/>
      <c r="N46" s="11"/>
      <c r="O46" s="11"/>
      <c r="P46" s="10">
        <v>42482</v>
      </c>
      <c r="Q46" s="11">
        <v>6.55</v>
      </c>
      <c r="R46" s="11">
        <v>5.8158319870759194E-2</v>
      </c>
      <c r="S46" s="11">
        <f t="shared" si="11"/>
        <v>1.0581583198707591</v>
      </c>
      <c r="T46" s="11">
        <f t="shared" si="12"/>
        <v>5.7634813026543434E-2</v>
      </c>
    </row>
    <row r="47" spans="1:20" ht="15.75" x14ac:dyDescent="0.25">
      <c r="A47" s="2">
        <v>42319</v>
      </c>
      <c r="B47">
        <v>6.54</v>
      </c>
      <c r="C47">
        <f t="shared" si="6"/>
        <v>-7.3654390934844133E-2</v>
      </c>
      <c r="D47">
        <v>1.4239999999999999</v>
      </c>
      <c r="E47">
        <v>2.3300999999999998</v>
      </c>
      <c r="F47">
        <v>9.4212000000000007</v>
      </c>
      <c r="G47">
        <f t="shared" si="0"/>
        <v>11.751300000000001</v>
      </c>
      <c r="H47">
        <f t="shared" si="1"/>
        <v>15.745888799999999</v>
      </c>
      <c r="I47" s="17">
        <f t="shared" si="2"/>
        <v>4.0070214575016472E-4</v>
      </c>
      <c r="J47" s="17">
        <f t="shared" si="3"/>
        <v>1.0004007021457502</v>
      </c>
      <c r="K47">
        <f t="shared" si="7"/>
        <v>-7.4055093080594298E-2</v>
      </c>
      <c r="L47" s="37">
        <f t="shared" si="8"/>
        <v>5.4841568111754857E-3</v>
      </c>
      <c r="M47" s="11"/>
      <c r="N47" s="11"/>
      <c r="O47" s="11"/>
      <c r="P47" s="10">
        <v>42485</v>
      </c>
      <c r="Q47" s="11">
        <v>6.4</v>
      </c>
      <c r="R47" s="11">
        <v>-2.2900763358778546E-2</v>
      </c>
      <c r="S47" s="11">
        <f t="shared" si="11"/>
        <v>0.97709923664122145</v>
      </c>
      <c r="T47" s="11">
        <f t="shared" si="12"/>
        <v>-2.3425174666725106E-2</v>
      </c>
    </row>
    <row r="48" spans="1:20" ht="15.75" x14ac:dyDescent="0.25">
      <c r="A48" s="2">
        <v>42320</v>
      </c>
      <c r="B48">
        <v>6.32</v>
      </c>
      <c r="C48">
        <f t="shared" si="6"/>
        <v>-3.3639143730886813E-2</v>
      </c>
      <c r="D48">
        <v>1.4285999999999999</v>
      </c>
      <c r="E48">
        <v>2.3115999999999999</v>
      </c>
      <c r="F48">
        <v>9.4832999999999998</v>
      </c>
      <c r="G48">
        <f t="shared" si="0"/>
        <v>11.7949</v>
      </c>
      <c r="H48">
        <f t="shared" si="1"/>
        <v>15.859442379999999</v>
      </c>
      <c r="I48" s="17">
        <f t="shared" si="2"/>
        <v>4.0338974193598887E-4</v>
      </c>
      <c r="J48" s="17">
        <f t="shared" si="3"/>
        <v>1.000403389741936</v>
      </c>
      <c r="K48">
        <f t="shared" si="7"/>
        <v>-3.4042533472822802E-2</v>
      </c>
      <c r="L48" s="37">
        <f t="shared" si="8"/>
        <v>1.1588940852482609E-3</v>
      </c>
      <c r="M48" s="11"/>
      <c r="N48" s="11"/>
      <c r="O48" s="11"/>
      <c r="P48" s="10">
        <v>42486</v>
      </c>
      <c r="Q48" s="11">
        <v>6.6</v>
      </c>
      <c r="R48" s="11">
        <v>3.1249999999999889E-2</v>
      </c>
      <c r="S48" s="11">
        <f t="shared" si="11"/>
        <v>1.03125</v>
      </c>
      <c r="T48" s="11">
        <f t="shared" si="12"/>
        <v>3.0726102560828861E-2</v>
      </c>
    </row>
    <row r="49" spans="1:20" ht="15.75" x14ac:dyDescent="0.25">
      <c r="A49" s="2">
        <v>42321</v>
      </c>
      <c r="B49">
        <v>6.1</v>
      </c>
      <c r="C49">
        <f t="shared" si="6"/>
        <v>-3.4810126582278583E-2</v>
      </c>
      <c r="D49">
        <v>1.4328000000000001</v>
      </c>
      <c r="E49">
        <v>2.2658</v>
      </c>
      <c r="F49">
        <v>9.4993999999999996</v>
      </c>
      <c r="G49">
        <f t="shared" si="0"/>
        <v>11.7652</v>
      </c>
      <c r="H49">
        <f t="shared" si="1"/>
        <v>15.87654032</v>
      </c>
      <c r="I49" s="17">
        <f t="shared" si="2"/>
        <v>4.0379418993308214E-4</v>
      </c>
      <c r="J49" s="17">
        <f t="shared" si="3"/>
        <v>1.0004037941899331</v>
      </c>
      <c r="K49">
        <f t="shared" si="7"/>
        <v>-3.5213920772211665E-2</v>
      </c>
      <c r="L49" s="37">
        <f t="shared" si="8"/>
        <v>1.2400202161516002E-3</v>
      </c>
      <c r="M49" s="11"/>
      <c r="N49" s="11"/>
      <c r="O49" s="11"/>
      <c r="P49" s="10">
        <v>42487</v>
      </c>
      <c r="Q49" s="11">
        <v>7.14</v>
      </c>
      <c r="R49" s="11">
        <v>8.1818181818181832E-2</v>
      </c>
      <c r="S49" s="11">
        <f t="shared" si="11"/>
        <v>1.0818181818181818</v>
      </c>
      <c r="T49" s="11">
        <f t="shared" si="12"/>
        <v>8.129865125307538E-2</v>
      </c>
    </row>
    <row r="50" spans="1:20" ht="15.75" x14ac:dyDescent="0.25">
      <c r="A50" s="2">
        <v>42324</v>
      </c>
      <c r="B50">
        <v>6.34</v>
      </c>
      <c r="C50">
        <f t="shared" si="6"/>
        <v>3.9344262295082005E-2</v>
      </c>
      <c r="D50">
        <v>1.4415</v>
      </c>
      <c r="E50">
        <v>2.2675999999999998</v>
      </c>
      <c r="F50">
        <v>9.4093</v>
      </c>
      <c r="G50">
        <f t="shared" si="0"/>
        <v>11.6769</v>
      </c>
      <c r="H50">
        <f t="shared" si="1"/>
        <v>15.83110595</v>
      </c>
      <c r="I50" s="17">
        <f t="shared" si="2"/>
        <v>4.0271931885227374E-4</v>
      </c>
      <c r="J50" s="17">
        <f t="shared" si="3"/>
        <v>1.0004027193188523</v>
      </c>
      <c r="K50">
        <f t="shared" si="7"/>
        <v>3.8941542976229732E-2</v>
      </c>
      <c r="L50" s="37">
        <f t="shared" si="8"/>
        <v>1.5164437693695472E-3</v>
      </c>
      <c r="M50" s="11"/>
      <c r="N50" s="11"/>
      <c r="O50" s="11"/>
      <c r="P50" s="10">
        <v>42488</v>
      </c>
      <c r="Q50" s="11">
        <v>6.78</v>
      </c>
      <c r="R50" s="11">
        <v>-5.0420168067226816E-2</v>
      </c>
      <c r="S50" s="11">
        <f t="shared" si="11"/>
        <v>0.94957983193277318</v>
      </c>
      <c r="T50" s="11">
        <f t="shared" si="12"/>
        <v>-5.0942002667183732E-2</v>
      </c>
    </row>
    <row r="51" spans="1:20" ht="15.75" x14ac:dyDescent="0.25">
      <c r="A51" s="2">
        <v>42325</v>
      </c>
      <c r="B51">
        <v>5.87</v>
      </c>
      <c r="C51">
        <f t="shared" si="6"/>
        <v>-7.4132492113564638E-2</v>
      </c>
      <c r="D51">
        <v>1.4447999999999999</v>
      </c>
      <c r="E51">
        <v>2.2658</v>
      </c>
      <c r="F51">
        <v>9.4235000000000007</v>
      </c>
      <c r="G51">
        <f t="shared" si="0"/>
        <v>11.689300000000001</v>
      </c>
      <c r="H51">
        <f t="shared" si="1"/>
        <v>15.880872800000001</v>
      </c>
      <c r="I51" s="17">
        <f t="shared" si="2"/>
        <v>4.0389666434070826E-4</v>
      </c>
      <c r="J51" s="17">
        <f t="shared" si="3"/>
        <v>1.0004038966643407</v>
      </c>
      <c r="K51">
        <f t="shared" si="7"/>
        <v>-7.4536388777905346E-2</v>
      </c>
      <c r="L51" s="37">
        <f t="shared" si="8"/>
        <v>5.5556732520510542E-3</v>
      </c>
      <c r="M51" s="11"/>
      <c r="N51" s="11"/>
      <c r="O51" s="11"/>
      <c r="P51" s="10">
        <v>42489</v>
      </c>
      <c r="Q51" s="11">
        <v>6.87</v>
      </c>
      <c r="R51" s="11">
        <v>1.327433628318582E-2</v>
      </c>
      <c r="S51" s="11">
        <f t="shared" si="11"/>
        <v>1.0132743362831858</v>
      </c>
      <c r="T51" s="11">
        <f t="shared" si="12"/>
        <v>1.2750808583286657E-2</v>
      </c>
    </row>
    <row r="52" spans="1:20" ht="15.75" x14ac:dyDescent="0.25">
      <c r="A52" s="2">
        <v>42326</v>
      </c>
      <c r="B52">
        <v>6</v>
      </c>
      <c r="C52">
        <f t="shared" si="6"/>
        <v>2.214650766609879E-2</v>
      </c>
      <c r="D52">
        <v>1.4455</v>
      </c>
      <c r="E52">
        <v>2.2728000000000002</v>
      </c>
      <c r="F52">
        <v>9.3636999999999997</v>
      </c>
      <c r="G52">
        <f t="shared" si="0"/>
        <v>11.6365</v>
      </c>
      <c r="H52">
        <f t="shared" si="1"/>
        <v>15.808028349999999</v>
      </c>
      <c r="I52" s="17">
        <f t="shared" si="2"/>
        <v>4.02173195702904E-4</v>
      </c>
      <c r="J52" s="17">
        <f t="shared" si="3"/>
        <v>1.0004021731957029</v>
      </c>
      <c r="K52">
        <f t="shared" si="7"/>
        <v>2.1744334470395886E-2</v>
      </c>
      <c r="L52" s="37">
        <f t="shared" si="8"/>
        <v>4.7281608156044675E-4</v>
      </c>
      <c r="M52" s="11"/>
      <c r="N52" s="11"/>
      <c r="O52" s="11"/>
      <c r="P52" s="10">
        <v>42492</v>
      </c>
      <c r="Q52" s="11">
        <v>6.59</v>
      </c>
      <c r="R52" s="11">
        <v>-4.0756914119359569E-2</v>
      </c>
      <c r="S52" s="11">
        <f t="shared" si="11"/>
        <v>0.95924308588064044</v>
      </c>
      <c r="T52" s="11">
        <f t="shared" si="12"/>
        <v>-4.1280122699731928E-2</v>
      </c>
    </row>
    <row r="53" spans="1:20" ht="15.75" x14ac:dyDescent="0.25">
      <c r="A53" s="2">
        <v>42327</v>
      </c>
      <c r="B53">
        <v>5.4</v>
      </c>
      <c r="C53">
        <f t="shared" si="6"/>
        <v>-9.9999999999999936E-2</v>
      </c>
      <c r="D53">
        <v>1.4496</v>
      </c>
      <c r="E53">
        <v>2.2482000000000002</v>
      </c>
      <c r="F53">
        <v>9.3679000000000006</v>
      </c>
      <c r="G53">
        <f t="shared" si="0"/>
        <v>11.616100000000001</v>
      </c>
      <c r="H53">
        <f t="shared" si="1"/>
        <v>15.827907840000002</v>
      </c>
      <c r="I53" s="17">
        <f t="shared" si="2"/>
        <v>4.0264364320008461E-4</v>
      </c>
      <c r="J53" s="17">
        <f t="shared" si="3"/>
        <v>1.0004026436432001</v>
      </c>
      <c r="K53">
        <f t="shared" si="7"/>
        <v>-0.10040264364320002</v>
      </c>
      <c r="L53" s="37">
        <f t="shared" si="8"/>
        <v>1.0080690850543413E-2</v>
      </c>
      <c r="M53" s="11"/>
      <c r="N53" s="11"/>
      <c r="O53" s="11"/>
      <c r="P53" s="10">
        <v>42493</v>
      </c>
      <c r="Q53" s="11">
        <v>5.8</v>
      </c>
      <c r="R53" s="11">
        <v>-0.11987860394537178</v>
      </c>
      <c r="S53" s="11">
        <f t="shared" si="11"/>
        <v>0.88012139605462825</v>
      </c>
      <c r="T53" s="11">
        <f t="shared" si="12"/>
        <v>-0.12040620776041946</v>
      </c>
    </row>
    <row r="54" spans="1:20" ht="15.75" x14ac:dyDescent="0.25">
      <c r="A54" s="2">
        <v>42328</v>
      </c>
      <c r="B54">
        <v>5.08</v>
      </c>
      <c r="C54">
        <f t="shared" si="6"/>
        <v>-5.925925925925931E-2</v>
      </c>
      <c r="D54">
        <v>1.4455</v>
      </c>
      <c r="E54">
        <v>2.2622999999999998</v>
      </c>
      <c r="F54">
        <v>9.3569999999999993</v>
      </c>
      <c r="G54">
        <f t="shared" si="0"/>
        <v>11.619299999999999</v>
      </c>
      <c r="H54">
        <f t="shared" si="1"/>
        <v>15.787843499999999</v>
      </c>
      <c r="I54" s="17">
        <f t="shared" si="2"/>
        <v>4.0169543946344533E-4</v>
      </c>
      <c r="J54" s="17">
        <f t="shared" si="3"/>
        <v>1.0004016954394634</v>
      </c>
      <c r="K54">
        <f t="shared" si="7"/>
        <v>-5.9660954698722755E-2</v>
      </c>
      <c r="L54" s="37">
        <f t="shared" si="8"/>
        <v>3.5594295155630487E-3</v>
      </c>
      <c r="M54" s="11"/>
      <c r="N54" s="11"/>
      <c r="O54" s="11"/>
      <c r="P54" s="10">
        <v>42494</v>
      </c>
      <c r="Q54" s="11">
        <v>5.65</v>
      </c>
      <c r="R54" s="11">
        <v>-2.5862068965517151E-2</v>
      </c>
      <c r="S54" s="11">
        <f t="shared" si="11"/>
        <v>0.97413793103448287</v>
      </c>
      <c r="T54" s="11">
        <f t="shared" si="12"/>
        <v>-2.6389758740716276E-2</v>
      </c>
    </row>
    <row r="55" spans="1:20" ht="15.75" x14ac:dyDescent="0.25">
      <c r="A55" s="2">
        <v>42331</v>
      </c>
      <c r="B55">
        <v>5.14</v>
      </c>
      <c r="C55">
        <f t="shared" si="6"/>
        <v>1.1811023622047168E-2</v>
      </c>
      <c r="D55">
        <v>1.4407000000000001</v>
      </c>
      <c r="E55">
        <v>2.2376999999999998</v>
      </c>
      <c r="F55">
        <v>9.3551000000000002</v>
      </c>
      <c r="G55">
        <f t="shared" si="0"/>
        <v>11.5928</v>
      </c>
      <c r="H55">
        <f t="shared" si="1"/>
        <v>15.715592570000002</v>
      </c>
      <c r="I55" s="17">
        <f t="shared" si="2"/>
        <v>3.9998464753221441E-4</v>
      </c>
      <c r="J55" s="17">
        <f t="shared" si="3"/>
        <v>1.0003999846475322</v>
      </c>
      <c r="K55">
        <f t="shared" si="7"/>
        <v>1.1411038974514953E-2</v>
      </c>
      <c r="L55" s="37">
        <f t="shared" si="8"/>
        <v>1.3021181047789926E-4</v>
      </c>
      <c r="M55" s="11"/>
      <c r="N55" s="11"/>
      <c r="O55" s="11"/>
      <c r="P55" s="10">
        <v>42495</v>
      </c>
      <c r="Q55" s="11">
        <v>5.71</v>
      </c>
      <c r="R55" s="11">
        <v>1.0619469026548603E-2</v>
      </c>
      <c r="S55" s="11">
        <f t="shared" si="11"/>
        <v>1.0106194690265486</v>
      </c>
      <c r="T55" s="11">
        <f t="shared" si="12"/>
        <v>1.0092937395294224E-2</v>
      </c>
    </row>
    <row r="56" spans="1:20" ht="15.75" x14ac:dyDescent="0.25">
      <c r="A56" s="2">
        <v>42332</v>
      </c>
      <c r="B56">
        <v>5.49</v>
      </c>
      <c r="C56">
        <f t="shared" si="6"/>
        <v>6.8093385214007887E-2</v>
      </c>
      <c r="D56">
        <v>1.4424999999999999</v>
      </c>
      <c r="E56">
        <v>2.2376999999999998</v>
      </c>
      <c r="F56">
        <v>9.3489000000000004</v>
      </c>
      <c r="G56">
        <f t="shared" si="0"/>
        <v>11.586600000000001</v>
      </c>
      <c r="H56">
        <f t="shared" si="1"/>
        <v>15.723488249999999</v>
      </c>
      <c r="I56" s="17">
        <f t="shared" si="2"/>
        <v>4.0017165704187008E-4</v>
      </c>
      <c r="J56" s="17">
        <f t="shared" si="3"/>
        <v>1.0004001716570419</v>
      </c>
      <c r="K56">
        <f t="shared" si="7"/>
        <v>6.7693213556966017E-2</v>
      </c>
      <c r="L56" s="37">
        <f t="shared" si="8"/>
        <v>4.5823711616690081E-3</v>
      </c>
      <c r="M56" s="11"/>
      <c r="N56" s="11"/>
      <c r="O56" s="11"/>
      <c r="P56" s="10">
        <v>42496</v>
      </c>
      <c r="Q56" s="11">
        <v>4.59</v>
      </c>
      <c r="R56" s="11">
        <v>-0.19614711033274959</v>
      </c>
      <c r="S56" s="11">
        <f t="shared" si="11"/>
        <v>0.80385288966725044</v>
      </c>
      <c r="T56" s="11">
        <f t="shared" si="12"/>
        <v>-0.19667113570689612</v>
      </c>
    </row>
    <row r="57" spans="1:20" ht="15.75" x14ac:dyDescent="0.25">
      <c r="A57" s="2">
        <v>42333</v>
      </c>
      <c r="B57">
        <v>5.41</v>
      </c>
      <c r="C57">
        <f t="shared" si="6"/>
        <v>-1.4571948998178519E-2</v>
      </c>
      <c r="D57">
        <v>1.4426000000000001</v>
      </c>
      <c r="E57">
        <v>2.2341000000000002</v>
      </c>
      <c r="F57">
        <v>9.3369</v>
      </c>
      <c r="G57">
        <f t="shared" si="0"/>
        <v>11.571</v>
      </c>
      <c r="H57">
        <f t="shared" si="1"/>
        <v>15.70351194</v>
      </c>
      <c r="I57" s="17">
        <f t="shared" si="2"/>
        <v>3.9969849267618152E-4</v>
      </c>
      <c r="J57" s="17">
        <f t="shared" si="3"/>
        <v>1.0003996984926762</v>
      </c>
      <c r="K57">
        <f t="shared" si="7"/>
        <v>-1.49716474908547E-2</v>
      </c>
      <c r="L57" s="37">
        <f t="shared" si="8"/>
        <v>2.2415022859041583E-4</v>
      </c>
      <c r="M57" s="11"/>
      <c r="N57" s="11"/>
      <c r="O57" s="11"/>
      <c r="P57" s="10">
        <v>42499</v>
      </c>
      <c r="Q57" s="11">
        <v>4.0999999999999996</v>
      </c>
      <c r="R57" s="11">
        <v>-0.10675381263616562</v>
      </c>
      <c r="S57" s="11">
        <f t="shared" si="11"/>
        <v>0.89324618736383443</v>
      </c>
      <c r="T57" s="11">
        <f t="shared" si="12"/>
        <v>-0.10727516061085868</v>
      </c>
    </row>
    <row r="58" spans="1:20" ht="15.75" x14ac:dyDescent="0.25">
      <c r="A58" s="2">
        <v>42335</v>
      </c>
      <c r="B58">
        <v>5.26</v>
      </c>
      <c r="C58">
        <f t="shared" si="6"/>
        <v>-2.7726432532347571E-2</v>
      </c>
      <c r="D58">
        <v>1.4417</v>
      </c>
      <c r="E58">
        <v>2.2201</v>
      </c>
      <c r="F58">
        <v>9.3325999999999993</v>
      </c>
      <c r="G58">
        <f t="shared" si="0"/>
        <v>11.5527</v>
      </c>
      <c r="H58">
        <f t="shared" si="1"/>
        <v>15.674909419999999</v>
      </c>
      <c r="I58" s="17">
        <f t="shared" si="2"/>
        <v>3.9902086367793466E-4</v>
      </c>
      <c r="J58" s="17">
        <f t="shared" si="3"/>
        <v>1.0003990208636779</v>
      </c>
      <c r="K58">
        <f t="shared" si="7"/>
        <v>-2.8125453396025506E-2</v>
      </c>
      <c r="L58" s="37">
        <f t="shared" si="8"/>
        <v>7.9104112873200263E-4</v>
      </c>
      <c r="M58" s="11"/>
      <c r="N58" s="11"/>
      <c r="O58" s="11"/>
      <c r="P58" s="10">
        <v>42500</v>
      </c>
      <c r="Q58" s="11">
        <v>4.3</v>
      </c>
      <c r="R58" s="11">
        <v>4.8780487804878099E-2</v>
      </c>
      <c r="S58" s="11">
        <f t="shared" si="11"/>
        <v>1.0487804878048781</v>
      </c>
      <c r="T58" s="11">
        <f t="shared" si="12"/>
        <v>4.8259527202773718E-2</v>
      </c>
    </row>
    <row r="59" spans="1:20" ht="15.75" x14ac:dyDescent="0.25">
      <c r="A59" s="2">
        <v>42338</v>
      </c>
      <c r="B59">
        <v>5.27</v>
      </c>
      <c r="C59">
        <f t="shared" si="6"/>
        <v>1.901140684410606E-3</v>
      </c>
      <c r="D59">
        <v>1.4408000000000001</v>
      </c>
      <c r="E59">
        <v>2.206</v>
      </c>
      <c r="F59">
        <v>9.3489000000000004</v>
      </c>
      <c r="G59">
        <f t="shared" si="0"/>
        <v>11.5549</v>
      </c>
      <c r="H59">
        <f t="shared" si="1"/>
        <v>15.675895120000002</v>
      </c>
      <c r="I59" s="17">
        <f t="shared" si="2"/>
        <v>3.9904421890724073E-4</v>
      </c>
      <c r="J59" s="17">
        <f t="shared" si="3"/>
        <v>1.0003990442189072</v>
      </c>
      <c r="K59">
        <f t="shared" si="7"/>
        <v>1.5020964655033653E-3</v>
      </c>
      <c r="L59" s="37">
        <f t="shared" si="8"/>
        <v>2.2562937916777029E-6</v>
      </c>
      <c r="M59" s="11"/>
      <c r="N59" s="11"/>
      <c r="O59" s="11"/>
      <c r="P59" s="10">
        <v>42501</v>
      </c>
      <c r="Q59" s="11">
        <v>4.3600000000000003</v>
      </c>
      <c r="R59" s="11">
        <v>1.3953488372093139E-2</v>
      </c>
      <c r="S59" s="11">
        <f t="shared" si="11"/>
        <v>1.0139534883720931</v>
      </c>
      <c r="T59" s="11">
        <f t="shared" si="12"/>
        <v>1.3433275422911886E-2</v>
      </c>
    </row>
    <row r="60" spans="1:20" ht="15.75" x14ac:dyDescent="0.25">
      <c r="A60" s="2">
        <v>42339</v>
      </c>
      <c r="B60">
        <v>5.51</v>
      </c>
      <c r="C60">
        <f t="shared" si="6"/>
        <v>4.554079696394691E-2</v>
      </c>
      <c r="D60">
        <v>1.4506000000000001</v>
      </c>
      <c r="E60">
        <v>2.1431</v>
      </c>
      <c r="F60">
        <v>9.2889999999999997</v>
      </c>
      <c r="G60">
        <f t="shared" si="0"/>
        <v>11.4321</v>
      </c>
      <c r="H60">
        <f t="shared" si="1"/>
        <v>15.617723400000001</v>
      </c>
      <c r="I60" s="17">
        <f t="shared" si="2"/>
        <v>3.9766555513476298E-4</v>
      </c>
      <c r="J60" s="17">
        <f t="shared" si="3"/>
        <v>1.0003976655551348</v>
      </c>
      <c r="K60">
        <f t="shared" si="7"/>
        <v>4.5143131408812147E-2</v>
      </c>
      <c r="L60" s="37">
        <f t="shared" si="8"/>
        <v>2.0379023133932817E-3</v>
      </c>
      <c r="M60" s="11"/>
      <c r="N60" s="11"/>
      <c r="O60" s="11"/>
      <c r="P60" s="10">
        <v>42502</v>
      </c>
      <c r="Q60" s="11">
        <v>4.17</v>
      </c>
      <c r="R60" s="11">
        <v>-4.3577981651376232E-2</v>
      </c>
      <c r="S60" s="11">
        <f t="shared" si="11"/>
        <v>0.95642201834862373</v>
      </c>
      <c r="T60" s="11">
        <f t="shared" si="12"/>
        <v>-4.4098328918538224E-2</v>
      </c>
    </row>
    <row r="61" spans="1:20" ht="15.75" x14ac:dyDescent="0.25">
      <c r="A61" s="2">
        <v>42340</v>
      </c>
      <c r="B61">
        <v>5.52</v>
      </c>
      <c r="C61">
        <f t="shared" si="6"/>
        <v>1.8148820326678379E-3</v>
      </c>
      <c r="D61">
        <v>1.4439</v>
      </c>
      <c r="E61">
        <v>2.1797</v>
      </c>
      <c r="F61">
        <v>9.3279999999999994</v>
      </c>
      <c r="G61">
        <f t="shared" si="0"/>
        <v>11.5077</v>
      </c>
      <c r="H61">
        <f t="shared" si="1"/>
        <v>15.6483992</v>
      </c>
      <c r="I61" s="17">
        <f t="shared" si="2"/>
        <v>3.9839265462404683E-4</v>
      </c>
      <c r="J61" s="17">
        <f t="shared" si="3"/>
        <v>1.000398392654624</v>
      </c>
      <c r="K61">
        <f t="shared" si="7"/>
        <v>1.4164893780437911E-3</v>
      </c>
      <c r="L61" s="37">
        <f t="shared" si="8"/>
        <v>2.0064421581108861E-6</v>
      </c>
      <c r="M61" s="11"/>
      <c r="N61" s="11"/>
      <c r="O61" s="11"/>
      <c r="P61" s="10">
        <v>42503</v>
      </c>
      <c r="Q61" s="11">
        <v>4.0599999999999996</v>
      </c>
      <c r="R61" s="11">
        <v>-2.6378896882494084E-2</v>
      </c>
      <c r="S61" s="11">
        <f t="shared" si="11"/>
        <v>0.97362110311750594</v>
      </c>
      <c r="T61" s="11">
        <f t="shared" si="12"/>
        <v>-2.6900821096227844E-2</v>
      </c>
    </row>
    <row r="62" spans="1:20" ht="15.75" x14ac:dyDescent="0.25">
      <c r="A62" s="2">
        <v>42341</v>
      </c>
      <c r="B62">
        <v>4.87</v>
      </c>
      <c r="C62">
        <f t="shared" si="6"/>
        <v>-0.11775362318840571</v>
      </c>
      <c r="D62">
        <v>1.4847999999999999</v>
      </c>
      <c r="E62">
        <v>2.3136000000000001</v>
      </c>
      <c r="F62">
        <v>9.3937000000000008</v>
      </c>
      <c r="G62">
        <f t="shared" si="0"/>
        <v>11.7073</v>
      </c>
      <c r="H62">
        <f t="shared" si="1"/>
        <v>16.261365759999997</v>
      </c>
      <c r="I62" s="17">
        <f t="shared" si="2"/>
        <v>4.1288144134488114E-4</v>
      </c>
      <c r="J62" s="17">
        <f t="shared" si="3"/>
        <v>1.0004128814413449</v>
      </c>
      <c r="K62">
        <f t="shared" si="7"/>
        <v>-0.11816650462975059</v>
      </c>
      <c r="L62" s="37">
        <f t="shared" si="8"/>
        <v>1.3963322816412868E-2</v>
      </c>
      <c r="M62" s="11"/>
      <c r="N62" s="11"/>
      <c r="O62" s="11"/>
      <c r="P62" s="10">
        <v>42506</v>
      </c>
      <c r="Q62" s="11">
        <v>3.9</v>
      </c>
      <c r="R62" s="11">
        <v>-3.9408866995073823E-2</v>
      </c>
      <c r="S62" s="11">
        <f t="shared" si="11"/>
        <v>0.96059113300492616</v>
      </c>
      <c r="T62" s="11">
        <f t="shared" si="12"/>
        <v>-3.9929732181720225E-2</v>
      </c>
    </row>
    <row r="63" spans="1:20" ht="15.75" x14ac:dyDescent="0.25">
      <c r="A63" s="2">
        <v>42342</v>
      </c>
      <c r="B63">
        <v>4.55</v>
      </c>
      <c r="C63">
        <f t="shared" si="6"/>
        <v>-6.5708418891170489E-2</v>
      </c>
      <c r="D63">
        <v>1.4323000000000001</v>
      </c>
      <c r="E63">
        <v>2.2692999999999999</v>
      </c>
      <c r="F63">
        <v>9.3116000000000003</v>
      </c>
      <c r="G63">
        <f t="shared" si="0"/>
        <v>11.5809</v>
      </c>
      <c r="H63">
        <f t="shared" si="1"/>
        <v>15.606304680000001</v>
      </c>
      <c r="I63" s="17">
        <f t="shared" si="2"/>
        <v>3.973948514273129E-4</v>
      </c>
      <c r="J63" s="17">
        <f t="shared" si="3"/>
        <v>1.0003973948514273</v>
      </c>
      <c r="K63">
        <f t="shared" si="7"/>
        <v>-6.6105813742597802E-2</v>
      </c>
      <c r="L63" s="37">
        <f t="shared" si="8"/>
        <v>4.3699786105710322E-3</v>
      </c>
      <c r="M63" s="11"/>
      <c r="N63" s="11"/>
      <c r="O63" s="11"/>
      <c r="P63" s="10">
        <v>42507</v>
      </c>
      <c r="Q63" s="11">
        <v>3.93</v>
      </c>
      <c r="R63" s="11">
        <v>7.6923076923077561E-3</v>
      </c>
      <c r="S63" s="11">
        <f t="shared" si="11"/>
        <v>1.0076923076923077</v>
      </c>
      <c r="T63" s="11">
        <f t="shared" si="12"/>
        <v>7.1706650940951211E-3</v>
      </c>
    </row>
    <row r="64" spans="1:20" ht="15.75" x14ac:dyDescent="0.25">
      <c r="A64" s="2">
        <v>42345</v>
      </c>
      <c r="B64">
        <v>4.2699999999999996</v>
      </c>
      <c r="C64">
        <f t="shared" si="6"/>
        <v>-6.1538461538461597E-2</v>
      </c>
      <c r="D64">
        <v>1.4538</v>
      </c>
      <c r="E64">
        <v>2.2288000000000001</v>
      </c>
      <c r="F64">
        <v>9.3333999999999993</v>
      </c>
      <c r="G64">
        <f t="shared" si="0"/>
        <v>11.562199999999999</v>
      </c>
      <c r="H64">
        <f t="shared" si="1"/>
        <v>15.797696919999998</v>
      </c>
      <c r="I64" s="17">
        <f t="shared" si="2"/>
        <v>4.0192867093713502E-4</v>
      </c>
      <c r="J64" s="17">
        <f t="shared" si="3"/>
        <v>1.0004019286709371</v>
      </c>
      <c r="K64">
        <f t="shared" si="7"/>
        <v>-6.1940390209398732E-2</v>
      </c>
      <c r="L64" s="37">
        <f t="shared" si="8"/>
        <v>3.8366119392925784E-3</v>
      </c>
      <c r="M64" s="11"/>
      <c r="N64" s="11"/>
      <c r="O64" s="11"/>
      <c r="P64" s="10">
        <v>42508</v>
      </c>
      <c r="Q64" s="11">
        <v>3.85</v>
      </c>
      <c r="R64" s="11">
        <v>-2.0356234096692131E-2</v>
      </c>
      <c r="S64" s="11">
        <f t="shared" si="11"/>
        <v>0.97964376590330782</v>
      </c>
      <c r="T64" s="11">
        <f t="shared" si="12"/>
        <v>-2.0880073728676344E-2</v>
      </c>
    </row>
    <row r="65" spans="1:20" ht="15.75" x14ac:dyDescent="0.25">
      <c r="A65" s="2">
        <v>42346</v>
      </c>
      <c r="B65">
        <v>4.4000000000000004</v>
      </c>
      <c r="C65">
        <f t="shared" si="6"/>
        <v>3.0444964871194566E-2</v>
      </c>
      <c r="D65">
        <v>1.4455</v>
      </c>
      <c r="E65">
        <v>2.2181999999999999</v>
      </c>
      <c r="F65">
        <v>9.3653999999999993</v>
      </c>
      <c r="G65">
        <f t="shared" si="0"/>
        <v>11.583599999999999</v>
      </c>
      <c r="H65">
        <f t="shared" si="1"/>
        <v>15.755885699999999</v>
      </c>
      <c r="I65" s="17">
        <f t="shared" si="2"/>
        <v>4.0093885879621816E-4</v>
      </c>
      <c r="J65" s="17">
        <f t="shared" si="3"/>
        <v>1.0004009388587962</v>
      </c>
      <c r="K65">
        <f t="shared" si="7"/>
        <v>3.0044026012398348E-2</v>
      </c>
      <c r="L65" s="37">
        <f t="shared" si="8"/>
        <v>9.0264349903366851E-4</v>
      </c>
      <c r="M65" s="11"/>
      <c r="N65" s="11"/>
      <c r="O65" s="11"/>
      <c r="P65" s="10">
        <v>42509</v>
      </c>
      <c r="Q65" s="11">
        <v>3.86</v>
      </c>
      <c r="R65" s="11">
        <v>2.5974025974025419E-3</v>
      </c>
      <c r="S65" s="11">
        <f t="shared" si="11"/>
        <v>1.0025974025974025</v>
      </c>
      <c r="T65" s="11">
        <f t="shared" si="12"/>
        <v>2.0733641243025338E-3</v>
      </c>
    </row>
    <row r="66" spans="1:20" ht="15.75" x14ac:dyDescent="0.25">
      <c r="A66" s="2">
        <v>42347</v>
      </c>
      <c r="B66">
        <v>4.47</v>
      </c>
      <c r="C66">
        <f t="shared" si="6"/>
        <v>1.5909090909090772E-2</v>
      </c>
      <c r="D66">
        <v>1.4386999999999999</v>
      </c>
      <c r="E66">
        <v>2.2164000000000001</v>
      </c>
      <c r="F66">
        <v>9.4077000000000002</v>
      </c>
      <c r="G66">
        <f t="shared" si="0"/>
        <v>11.6241</v>
      </c>
      <c r="H66">
        <f t="shared" si="1"/>
        <v>15.751257989999999</v>
      </c>
      <c r="I66" s="17">
        <f t="shared" si="2"/>
        <v>4.0082928342854984E-4</v>
      </c>
      <c r="J66" s="17">
        <f t="shared" si="3"/>
        <v>1.0004008292834285</v>
      </c>
      <c r="K66">
        <f t="shared" si="7"/>
        <v>1.5508261625662222E-2</v>
      </c>
      <c r="L66" s="37">
        <f t="shared" si="8"/>
        <v>2.4050617864998747E-4</v>
      </c>
      <c r="M66" s="11"/>
      <c r="N66" s="11"/>
      <c r="O66" s="11"/>
      <c r="P66" s="10">
        <v>42510</v>
      </c>
      <c r="Q66" s="11">
        <v>3.7199999999999998</v>
      </c>
      <c r="R66" s="11">
        <v>-3.6269430051813503E-2</v>
      </c>
      <c r="S66" s="11">
        <f t="shared" si="11"/>
        <v>0.96373056994818651</v>
      </c>
      <c r="T66" s="11">
        <f t="shared" si="12"/>
        <v>-3.6791490809347085E-2</v>
      </c>
    </row>
    <row r="67" spans="1:20" ht="15.75" x14ac:dyDescent="0.25">
      <c r="A67" s="2">
        <v>42348</v>
      </c>
      <c r="B67">
        <v>4.5600000000000005</v>
      </c>
      <c r="C67">
        <f t="shared" si="6"/>
        <v>2.0134228187919632E-2</v>
      </c>
      <c r="D67">
        <v>1.4421999999999999</v>
      </c>
      <c r="E67">
        <v>2.2305000000000001</v>
      </c>
      <c r="F67">
        <v>9.4085000000000001</v>
      </c>
      <c r="G67">
        <f t="shared" ref="G67:G130" si="13">E67+F67</f>
        <v>11.638999999999999</v>
      </c>
      <c r="H67">
        <f t="shared" ref="H67:H130" si="14">E67+D67*(G67-E67)</f>
        <v>15.7994387</v>
      </c>
      <c r="I67" s="17">
        <f t="shared" ref="I67:I130" si="15">(((H67/100)+1)^(1/365)-1)</f>
        <v>4.019698969919272E-4</v>
      </c>
      <c r="J67" s="17">
        <f t="shared" ref="J67:J130" si="16">1+I67</f>
        <v>1.0004019698969919</v>
      </c>
      <c r="K67">
        <f t="shared" si="7"/>
        <v>1.9732258290927705E-2</v>
      </c>
      <c r="L67" s="37">
        <f t="shared" si="8"/>
        <v>3.8936201725988512E-4</v>
      </c>
      <c r="M67" s="11"/>
      <c r="N67" s="11"/>
      <c r="O67" s="11"/>
      <c r="P67" s="10">
        <v>42513</v>
      </c>
      <c r="Q67" s="11">
        <v>3.67</v>
      </c>
      <c r="R67" s="11">
        <v>-1.3440860215053717E-2</v>
      </c>
      <c r="S67" s="11">
        <f t="shared" si="11"/>
        <v>0.98655913978494625</v>
      </c>
      <c r="T67" s="11">
        <f t="shared" si="12"/>
        <v>-1.3964678504419591E-2</v>
      </c>
    </row>
    <row r="68" spans="1:20" ht="15.75" x14ac:dyDescent="0.25">
      <c r="A68" s="2">
        <v>42349</v>
      </c>
      <c r="B68">
        <v>4.16</v>
      </c>
      <c r="C68">
        <f t="shared" ref="C68:C131" si="17">(B68-B67)/B67</f>
        <v>-8.77192982456141E-2</v>
      </c>
      <c r="D68">
        <v>1.4751000000000001</v>
      </c>
      <c r="E68">
        <v>2.1269999999999998</v>
      </c>
      <c r="F68">
        <v>9.4837000000000007</v>
      </c>
      <c r="G68">
        <f t="shared" si="13"/>
        <v>11.610700000000001</v>
      </c>
      <c r="H68">
        <f t="shared" si="14"/>
        <v>16.116405870000005</v>
      </c>
      <c r="I68" s="17">
        <f t="shared" si="15"/>
        <v>4.094618911072434E-4</v>
      </c>
      <c r="J68" s="17">
        <f t="shared" si="16"/>
        <v>1.0004094618911072</v>
      </c>
      <c r="K68">
        <f t="shared" ref="K68:K131" si="18">C68-I68</f>
        <v>-8.8128760136721343E-2</v>
      </c>
      <c r="L68" s="37">
        <f t="shared" ref="L68:L131" si="19">K68^2</f>
        <v>7.7666783632357652E-3</v>
      </c>
      <c r="M68" s="11"/>
      <c r="N68" s="11"/>
      <c r="O68" s="11"/>
      <c r="P68" s="10">
        <v>42514</v>
      </c>
      <c r="Q68" s="11">
        <v>4.05</v>
      </c>
      <c r="R68" s="11">
        <v>0.10354223433242504</v>
      </c>
      <c r="S68" s="11">
        <f t="shared" si="11"/>
        <v>1.103542234332425</v>
      </c>
      <c r="T68" s="11">
        <f t="shared" si="12"/>
        <v>0.10301687153721484</v>
      </c>
    </row>
    <row r="69" spans="1:20" ht="15.75" x14ac:dyDescent="0.25">
      <c r="A69" s="2">
        <v>42352</v>
      </c>
      <c r="B69">
        <v>4</v>
      </c>
      <c r="C69">
        <f t="shared" si="17"/>
        <v>-3.8461538461538491E-2</v>
      </c>
      <c r="D69">
        <v>1.4746999999999999</v>
      </c>
      <c r="E69">
        <v>2.2217000000000002</v>
      </c>
      <c r="F69">
        <v>9.4649999999999999</v>
      </c>
      <c r="G69">
        <f t="shared" si="13"/>
        <v>11.6867</v>
      </c>
      <c r="H69">
        <f t="shared" si="14"/>
        <v>16.1797355</v>
      </c>
      <c r="I69" s="17">
        <f t="shared" si="15"/>
        <v>4.1095633705512391E-4</v>
      </c>
      <c r="J69" s="17">
        <f t="shared" si="16"/>
        <v>1.0004109563370551</v>
      </c>
      <c r="K69">
        <f t="shared" si="18"/>
        <v>-3.8872494798593615E-2</v>
      </c>
      <c r="L69" s="37">
        <f t="shared" si="19"/>
        <v>1.5110708518666876E-3</v>
      </c>
      <c r="M69" s="11"/>
      <c r="N69" s="11"/>
      <c r="O69" s="11"/>
      <c r="P69" s="10">
        <v>42515</v>
      </c>
      <c r="Q69" s="11">
        <v>4.3499999999999996</v>
      </c>
      <c r="R69" s="11">
        <v>7.4074074074074028E-2</v>
      </c>
      <c r="S69" s="11">
        <f t="shared" si="11"/>
        <v>1.074074074074074</v>
      </c>
      <c r="T69" s="11">
        <f t="shared" si="12"/>
        <v>7.3548923063472563E-2</v>
      </c>
    </row>
    <row r="70" spans="1:20" ht="15.75" x14ac:dyDescent="0.25">
      <c r="A70" s="2">
        <v>42353</v>
      </c>
      <c r="B70">
        <v>3.76</v>
      </c>
      <c r="C70">
        <f t="shared" si="17"/>
        <v>-6.0000000000000053E-2</v>
      </c>
      <c r="D70">
        <v>1.4539</v>
      </c>
      <c r="E70">
        <v>2.2658</v>
      </c>
      <c r="F70">
        <v>9.4153000000000002</v>
      </c>
      <c r="G70">
        <f t="shared" si="13"/>
        <v>11.681100000000001</v>
      </c>
      <c r="H70">
        <f t="shared" si="14"/>
        <v>15.95470467</v>
      </c>
      <c r="I70" s="17">
        <f t="shared" si="15"/>
        <v>4.0564239276896785E-4</v>
      </c>
      <c r="J70" s="17">
        <f t="shared" si="16"/>
        <v>1.000405642392769</v>
      </c>
      <c r="K70">
        <f t="shared" si="18"/>
        <v>-6.0405642392769021E-2</v>
      </c>
      <c r="L70" s="37">
        <f t="shared" si="19"/>
        <v>3.6488416328830939E-3</v>
      </c>
      <c r="M70" s="11"/>
      <c r="N70" s="11"/>
      <c r="O70" s="11"/>
      <c r="P70" s="10">
        <v>42516</v>
      </c>
      <c r="Q70" s="11">
        <v>4.2300000000000004</v>
      </c>
      <c r="R70" s="11">
        <v>-2.7586206896551547E-2</v>
      </c>
      <c r="S70" s="11">
        <f t="shared" si="11"/>
        <v>0.97241379310344844</v>
      </c>
      <c r="T70" s="11">
        <f t="shared" si="12"/>
        <v>-2.8110128329955842E-2</v>
      </c>
    </row>
    <row r="71" spans="1:20" ht="15.75" x14ac:dyDescent="0.25">
      <c r="A71" s="2">
        <v>42354</v>
      </c>
      <c r="B71">
        <v>3.9</v>
      </c>
      <c r="C71">
        <f t="shared" si="17"/>
        <v>3.7234042553191522E-2</v>
      </c>
      <c r="D71">
        <v>1.4617</v>
      </c>
      <c r="E71">
        <v>2.2959999999999998</v>
      </c>
      <c r="F71">
        <v>9.3544999999999998</v>
      </c>
      <c r="G71">
        <f t="shared" si="13"/>
        <v>11.650499999999999</v>
      </c>
      <c r="H71">
        <f t="shared" si="14"/>
        <v>15.969472649999998</v>
      </c>
      <c r="I71" s="17">
        <f t="shared" si="15"/>
        <v>4.0599144338671067E-4</v>
      </c>
      <c r="J71" s="17">
        <f t="shared" si="16"/>
        <v>1.0004059914433867</v>
      </c>
      <c r="K71">
        <f t="shared" si="18"/>
        <v>3.6828051109804812E-2</v>
      </c>
      <c r="L71" s="37">
        <f t="shared" si="19"/>
        <v>1.3563053485463954E-3</v>
      </c>
      <c r="M71" s="11"/>
      <c r="N71" s="11"/>
      <c r="O71" s="11"/>
      <c r="P71" s="10">
        <v>42517</v>
      </c>
      <c r="Q71" s="11">
        <v>4.16</v>
      </c>
      <c r="R71" s="11">
        <v>-1.6548463356974061E-2</v>
      </c>
      <c r="S71" s="11">
        <f t="shared" si="11"/>
        <v>0.98345153664302598</v>
      </c>
      <c r="T71" s="11">
        <f t="shared" si="12"/>
        <v>-1.7071317311048759E-2</v>
      </c>
    </row>
    <row r="72" spans="1:20" ht="15.75" x14ac:dyDescent="0.25">
      <c r="A72" s="2">
        <v>42355</v>
      </c>
      <c r="B72">
        <v>3.7199999999999998</v>
      </c>
      <c r="C72">
        <f t="shared" si="17"/>
        <v>-4.6153846153846198E-2</v>
      </c>
      <c r="D72">
        <v>1.4697</v>
      </c>
      <c r="E72">
        <v>2.2233999999999998</v>
      </c>
      <c r="F72">
        <v>9.4087999999999994</v>
      </c>
      <c r="G72">
        <f t="shared" si="13"/>
        <v>11.632199999999999</v>
      </c>
      <c r="H72">
        <f t="shared" si="14"/>
        <v>16.051513360000001</v>
      </c>
      <c r="I72" s="17">
        <f t="shared" si="15"/>
        <v>4.0792972107328573E-4</v>
      </c>
      <c r="J72" s="17">
        <f t="shared" si="16"/>
        <v>1.0004079297210733</v>
      </c>
      <c r="K72">
        <f t="shared" si="18"/>
        <v>-4.6561775874919484E-2</v>
      </c>
      <c r="L72" s="37">
        <f t="shared" si="19"/>
        <v>2.1679989726262339E-3</v>
      </c>
      <c r="M72" s="11"/>
      <c r="N72" s="11"/>
      <c r="O72" s="11"/>
      <c r="P72" s="10">
        <v>42521</v>
      </c>
      <c r="Q72" s="11">
        <v>4.29</v>
      </c>
      <c r="R72" s="11">
        <v>3.1249999999999972E-2</v>
      </c>
      <c r="S72" s="11">
        <f t="shared" si="11"/>
        <v>1.03125</v>
      </c>
      <c r="T72" s="11">
        <f t="shared" si="12"/>
        <v>3.0727117294214262E-2</v>
      </c>
    </row>
    <row r="73" spans="1:20" ht="15.75" x14ac:dyDescent="0.25">
      <c r="A73" s="2">
        <v>42356</v>
      </c>
      <c r="B73">
        <v>4.05</v>
      </c>
      <c r="C73">
        <f t="shared" si="17"/>
        <v>8.8709677419354857E-2</v>
      </c>
      <c r="D73">
        <v>1.4155</v>
      </c>
      <c r="E73">
        <v>2.2040000000000002</v>
      </c>
      <c r="F73">
        <v>9.4928000000000008</v>
      </c>
      <c r="G73">
        <f t="shared" si="13"/>
        <v>11.696800000000001</v>
      </c>
      <c r="H73">
        <f t="shared" si="14"/>
        <v>15.641058400000002</v>
      </c>
      <c r="I73" s="17">
        <f t="shared" si="15"/>
        <v>3.9821867530243082E-4</v>
      </c>
      <c r="J73" s="17">
        <f t="shared" si="16"/>
        <v>1.0003982186753024</v>
      </c>
      <c r="K73">
        <f t="shared" si="18"/>
        <v>8.8311458744052426E-2</v>
      </c>
      <c r="L73" s="37">
        <f t="shared" si="19"/>
        <v>7.7989137455024733E-3</v>
      </c>
      <c r="M73" s="11"/>
      <c r="N73" s="11"/>
      <c r="O73" s="11"/>
      <c r="P73" s="10">
        <v>42522</v>
      </c>
      <c r="Q73" s="11">
        <v>4.37</v>
      </c>
      <c r="R73" s="11">
        <v>1.8648018648018665E-2</v>
      </c>
      <c r="S73" s="11">
        <f t="shared" si="11"/>
        <v>1.0186480186480187</v>
      </c>
      <c r="T73" s="11">
        <f t="shared" si="12"/>
        <v>1.8125255877031714E-2</v>
      </c>
    </row>
    <row r="74" spans="1:20" ht="15.75" x14ac:dyDescent="0.25">
      <c r="A74" s="2">
        <v>42359</v>
      </c>
      <c r="B74">
        <v>4.0599999999999996</v>
      </c>
      <c r="C74">
        <f t="shared" si="17"/>
        <v>2.4691358024690833E-3</v>
      </c>
      <c r="D74">
        <v>1.4149</v>
      </c>
      <c r="E74">
        <v>2.1917</v>
      </c>
      <c r="F74">
        <v>9.4673999999999996</v>
      </c>
      <c r="G74">
        <f t="shared" si="13"/>
        <v>11.659099999999999</v>
      </c>
      <c r="H74">
        <f t="shared" si="14"/>
        <v>15.587124259999996</v>
      </c>
      <c r="I74" s="17">
        <f t="shared" si="15"/>
        <v>3.9694008100377154E-4</v>
      </c>
      <c r="J74" s="17">
        <f t="shared" si="16"/>
        <v>1.0003969400810038</v>
      </c>
      <c r="K74">
        <f t="shared" si="18"/>
        <v>2.0721957214653117E-3</v>
      </c>
      <c r="L74" s="37">
        <f t="shared" si="19"/>
        <v>4.2939951080591436E-6</v>
      </c>
      <c r="M74" s="11"/>
      <c r="N74" s="11"/>
      <c r="O74" s="11"/>
      <c r="P74" s="10">
        <v>42523</v>
      </c>
      <c r="Q74" s="11">
        <v>4.25</v>
      </c>
      <c r="R74" s="11">
        <v>-2.7459954233409634E-2</v>
      </c>
      <c r="S74" s="11">
        <f t="shared" si="11"/>
        <v>0.97254004576659037</v>
      </c>
      <c r="T74" s="11">
        <f t="shared" si="12"/>
        <v>-2.7980955845121058E-2</v>
      </c>
    </row>
    <row r="75" spans="1:20" ht="15.75" x14ac:dyDescent="0.25">
      <c r="A75" s="2">
        <v>42360</v>
      </c>
      <c r="B75">
        <v>3.98</v>
      </c>
      <c r="C75">
        <f t="shared" si="17"/>
        <v>-1.9704433497536856E-2</v>
      </c>
      <c r="D75">
        <v>1.4081000000000001</v>
      </c>
      <c r="E75">
        <v>2.2357</v>
      </c>
      <c r="F75">
        <v>9.4206000000000003</v>
      </c>
      <c r="G75">
        <f t="shared" si="13"/>
        <v>11.6563</v>
      </c>
      <c r="H75">
        <f t="shared" si="14"/>
        <v>15.500846860000001</v>
      </c>
      <c r="I75" s="17">
        <f t="shared" si="15"/>
        <v>3.948935007893617E-4</v>
      </c>
      <c r="J75" s="17">
        <f t="shared" si="16"/>
        <v>1.0003948935007894</v>
      </c>
      <c r="K75">
        <f t="shared" si="18"/>
        <v>-2.0099326998326218E-2</v>
      </c>
      <c r="L75" s="37">
        <f t="shared" si="19"/>
        <v>4.0398294578564522E-4</v>
      </c>
      <c r="M75" s="11"/>
      <c r="N75" s="11"/>
      <c r="O75" s="11"/>
      <c r="P75" s="10">
        <v>42524</v>
      </c>
      <c r="Q75" s="11">
        <v>4.09</v>
      </c>
      <c r="R75" s="11">
        <v>-3.7647058823529443E-2</v>
      </c>
      <c r="S75" s="11">
        <f t="shared" ref="S75:S106" si="20">1+R75</f>
        <v>0.96235294117647052</v>
      </c>
      <c r="T75" s="11">
        <f t="shared" ref="T75:T106" si="21">R75-I187</f>
        <v>-3.8166531363445243E-2</v>
      </c>
    </row>
    <row r="76" spans="1:20" ht="15.75" x14ac:dyDescent="0.25">
      <c r="A76" s="2">
        <v>42361</v>
      </c>
      <c r="B76">
        <v>4.4000000000000004</v>
      </c>
      <c r="C76">
        <f t="shared" si="17"/>
        <v>0.10552763819095487</v>
      </c>
      <c r="D76">
        <v>1.4384999999999999</v>
      </c>
      <c r="E76">
        <v>2.2534000000000001</v>
      </c>
      <c r="F76">
        <v>9.3605999999999998</v>
      </c>
      <c r="G76">
        <f t="shared" si="13"/>
        <v>11.614000000000001</v>
      </c>
      <c r="H76">
        <f t="shared" si="14"/>
        <v>15.718623100000002</v>
      </c>
      <c r="I76" s="17">
        <f t="shared" si="15"/>
        <v>4.0005642726614887E-4</v>
      </c>
      <c r="J76" s="17">
        <f t="shared" si="16"/>
        <v>1.0004000564272661</v>
      </c>
      <c r="K76">
        <f t="shared" si="18"/>
        <v>0.10512758176368872</v>
      </c>
      <c r="L76" s="37">
        <f t="shared" si="19"/>
        <v>1.1051808447481057E-2</v>
      </c>
      <c r="M76" s="11"/>
      <c r="N76" s="11"/>
      <c r="O76" s="11"/>
      <c r="P76" s="10">
        <v>42527</v>
      </c>
      <c r="Q76" s="11">
        <v>4.57</v>
      </c>
      <c r="R76" s="11">
        <v>0.1173594132029341</v>
      </c>
      <c r="S76" s="11">
        <f t="shared" si="20"/>
        <v>1.1173594132029341</v>
      </c>
      <c r="T76" s="11">
        <f t="shared" si="21"/>
        <v>0.1168366473029301</v>
      </c>
    </row>
    <row r="77" spans="1:20" ht="15.75" x14ac:dyDescent="0.25">
      <c r="A77" s="2">
        <v>42362</v>
      </c>
      <c r="B77">
        <v>4.45</v>
      </c>
      <c r="C77">
        <f t="shared" si="17"/>
        <v>1.1363636363636322E-2</v>
      </c>
      <c r="D77">
        <v>1.4372</v>
      </c>
      <c r="E77">
        <v>2.2410000000000001</v>
      </c>
      <c r="F77">
        <v>9.3620000000000001</v>
      </c>
      <c r="G77">
        <f t="shared" si="13"/>
        <v>11.603</v>
      </c>
      <c r="H77">
        <f t="shared" si="14"/>
        <v>15.696066399999999</v>
      </c>
      <c r="I77" s="17">
        <f t="shared" si="15"/>
        <v>3.9952211472926713E-4</v>
      </c>
      <c r="J77" s="17">
        <f t="shared" si="16"/>
        <v>1.0003995221147293</v>
      </c>
      <c r="K77">
        <f t="shared" si="18"/>
        <v>1.0964114248907055E-2</v>
      </c>
      <c r="L77" s="37">
        <f t="shared" si="19"/>
        <v>1.2021180126308671E-4</v>
      </c>
      <c r="M77" s="11"/>
      <c r="N77" s="11"/>
      <c r="O77" s="11"/>
      <c r="P77" s="10">
        <v>42528</v>
      </c>
      <c r="Q77" s="11">
        <v>4.67</v>
      </c>
      <c r="R77" s="11">
        <v>2.1881838074398169E-2</v>
      </c>
      <c r="S77" s="11">
        <f t="shared" si="20"/>
        <v>1.0218818380743981</v>
      </c>
      <c r="T77" s="11">
        <f t="shared" si="21"/>
        <v>2.1360008283532156E-2</v>
      </c>
    </row>
    <row r="78" spans="1:20" ht="15.75" x14ac:dyDescent="0.25">
      <c r="A78" s="2">
        <v>42366</v>
      </c>
      <c r="B78">
        <v>4.07</v>
      </c>
      <c r="C78">
        <f t="shared" si="17"/>
        <v>-8.5393258426966268E-2</v>
      </c>
      <c r="D78">
        <v>1.4421999999999999</v>
      </c>
      <c r="E78">
        <v>2.2303999999999999</v>
      </c>
      <c r="F78">
        <v>9.3787000000000003</v>
      </c>
      <c r="G78">
        <f t="shared" si="13"/>
        <v>11.6091</v>
      </c>
      <c r="H78">
        <f t="shared" si="14"/>
        <v>15.756361139999999</v>
      </c>
      <c r="I78" s="17">
        <f t="shared" si="15"/>
        <v>4.0095011606333664E-4</v>
      </c>
      <c r="J78" s="17">
        <f t="shared" si="16"/>
        <v>1.0004009501160633</v>
      </c>
      <c r="K78">
        <f t="shared" si="18"/>
        <v>-8.5794208543029604E-2</v>
      </c>
      <c r="L78" s="37">
        <f t="shared" si="19"/>
        <v>7.3606462195248542E-3</v>
      </c>
      <c r="M78" s="11"/>
      <c r="N78" s="11"/>
      <c r="O78" s="11"/>
      <c r="P78" s="10">
        <v>42529</v>
      </c>
      <c r="Q78" s="11">
        <v>4.97</v>
      </c>
      <c r="R78" s="11">
        <v>6.4239828693790108E-2</v>
      </c>
      <c r="S78" s="11">
        <f t="shared" si="20"/>
        <v>1.0642398286937902</v>
      </c>
      <c r="T78" s="11">
        <f t="shared" si="21"/>
        <v>6.3718244085943537E-2</v>
      </c>
    </row>
    <row r="79" spans="1:20" ht="15.75" x14ac:dyDescent="0.25">
      <c r="A79" s="2">
        <v>42367</v>
      </c>
      <c r="B79">
        <v>4.58</v>
      </c>
      <c r="C79">
        <f t="shared" si="17"/>
        <v>0.12530712530712523</v>
      </c>
      <c r="D79">
        <v>1.4742</v>
      </c>
      <c r="E79">
        <v>2.3050000000000002</v>
      </c>
      <c r="F79">
        <v>9.3414000000000001</v>
      </c>
      <c r="G79">
        <f t="shared" si="13"/>
        <v>11.6464</v>
      </c>
      <c r="H79">
        <f t="shared" si="14"/>
        <v>16.07609188</v>
      </c>
      <c r="I79" s="17">
        <f t="shared" si="15"/>
        <v>4.0851014234655203E-4</v>
      </c>
      <c r="J79" s="17">
        <f t="shared" si="16"/>
        <v>1.0004085101423466</v>
      </c>
      <c r="K79">
        <f t="shared" si="18"/>
        <v>0.12489861516477868</v>
      </c>
      <c r="L79" s="37">
        <f t="shared" si="19"/>
        <v>1.5599664070079483E-2</v>
      </c>
      <c r="M79" s="11"/>
      <c r="N79" s="11"/>
      <c r="O79" s="11"/>
      <c r="P79" s="10">
        <v>42530</v>
      </c>
      <c r="Q79" s="11">
        <v>4.88</v>
      </c>
      <c r="R79" s="11">
        <v>-1.8108651911468786E-2</v>
      </c>
      <c r="S79" s="11">
        <f t="shared" si="20"/>
        <v>0.98189134808853118</v>
      </c>
      <c r="T79" s="11">
        <f t="shared" si="21"/>
        <v>-1.8628681384703159E-2</v>
      </c>
    </row>
    <row r="80" spans="1:20" ht="15.75" x14ac:dyDescent="0.25">
      <c r="A80" s="2">
        <v>42368</v>
      </c>
      <c r="B80">
        <v>4.4000000000000004</v>
      </c>
      <c r="C80">
        <f t="shared" si="17"/>
        <v>-3.9301310043668061E-2</v>
      </c>
      <c r="D80">
        <v>1.4794</v>
      </c>
      <c r="E80">
        <v>2.2942999999999998</v>
      </c>
      <c r="F80">
        <v>9.3696000000000002</v>
      </c>
      <c r="G80">
        <f t="shared" si="13"/>
        <v>11.6639</v>
      </c>
      <c r="H80">
        <f t="shared" si="14"/>
        <v>16.155686240000001</v>
      </c>
      <c r="I80" s="17">
        <f t="shared" si="15"/>
        <v>4.1038892084421796E-4</v>
      </c>
      <c r="J80" s="17">
        <f t="shared" si="16"/>
        <v>1.0004103889208442</v>
      </c>
      <c r="K80">
        <f t="shared" si="18"/>
        <v>-3.9711698964512279E-2</v>
      </c>
      <c r="L80" s="37">
        <f t="shared" si="19"/>
        <v>1.5770190346480455E-3</v>
      </c>
      <c r="M80" s="11"/>
      <c r="N80" s="11"/>
      <c r="O80" s="11"/>
      <c r="P80" s="10">
        <v>42531</v>
      </c>
      <c r="Q80" s="11">
        <v>4.42</v>
      </c>
      <c r="R80" s="11">
        <v>-9.4262295081967207E-2</v>
      </c>
      <c r="S80" s="11">
        <f t="shared" si="20"/>
        <v>0.90573770491803285</v>
      </c>
      <c r="T80" s="11">
        <f t="shared" si="21"/>
        <v>-9.4786229203199401E-2</v>
      </c>
    </row>
    <row r="81" spans="1:20" ht="15.75" x14ac:dyDescent="0.25">
      <c r="A81" s="2">
        <v>42369</v>
      </c>
      <c r="B81">
        <v>4.5</v>
      </c>
      <c r="C81">
        <f t="shared" si="17"/>
        <v>2.2727272727272645E-2</v>
      </c>
      <c r="D81">
        <v>1.4687999999999999</v>
      </c>
      <c r="E81">
        <v>2.2694000000000001</v>
      </c>
      <c r="F81">
        <v>9.4065999999999992</v>
      </c>
      <c r="G81">
        <f t="shared" si="13"/>
        <v>11.675999999999998</v>
      </c>
      <c r="H81">
        <f t="shared" si="14"/>
        <v>16.085814079999995</v>
      </c>
      <c r="I81" s="17">
        <f t="shared" si="15"/>
        <v>4.0873969808252753E-4</v>
      </c>
      <c r="J81" s="17">
        <f t="shared" si="16"/>
        <v>1.0004087396980825</v>
      </c>
      <c r="K81">
        <f t="shared" si="18"/>
        <v>2.2318533029190117E-2</v>
      </c>
      <c r="L81" s="37">
        <f t="shared" si="19"/>
        <v>4.9811691657505018E-4</v>
      </c>
      <c r="M81" s="11"/>
      <c r="N81" s="11"/>
      <c r="O81" s="11"/>
      <c r="P81" s="10">
        <v>42534</v>
      </c>
      <c r="Q81" s="11">
        <v>4.33</v>
      </c>
      <c r="R81" s="11">
        <v>-2.0361990950226214E-2</v>
      </c>
      <c r="S81" s="11">
        <f t="shared" si="20"/>
        <v>0.97963800904977383</v>
      </c>
      <c r="T81" s="11">
        <f t="shared" si="21"/>
        <v>-2.0887737719406815E-2</v>
      </c>
    </row>
    <row r="82" spans="1:20" ht="15.75" x14ac:dyDescent="0.25">
      <c r="A82" s="2">
        <v>42373</v>
      </c>
      <c r="B82">
        <v>4.95</v>
      </c>
      <c r="C82">
        <f t="shared" si="17"/>
        <v>0.10000000000000003</v>
      </c>
      <c r="D82">
        <v>1.4151</v>
      </c>
      <c r="E82">
        <v>2.2427999999999999</v>
      </c>
      <c r="F82">
        <v>10.039199999999999</v>
      </c>
      <c r="G82">
        <f t="shared" si="13"/>
        <v>12.282</v>
      </c>
      <c r="H82">
        <f t="shared" si="14"/>
        <v>16.449271920000001</v>
      </c>
      <c r="I82" s="17">
        <f t="shared" si="15"/>
        <v>4.1730775558423971E-4</v>
      </c>
      <c r="J82" s="17">
        <f t="shared" si="16"/>
        <v>1.0004173077555842</v>
      </c>
      <c r="K82">
        <f t="shared" si="18"/>
        <v>9.9582692244415794E-2</v>
      </c>
      <c r="L82" s="37">
        <f t="shared" si="19"/>
        <v>9.9167125946460297E-3</v>
      </c>
      <c r="M82" s="11"/>
      <c r="N82" s="11"/>
      <c r="O82" s="11"/>
      <c r="P82" s="10">
        <v>42535</v>
      </c>
      <c r="Q82" s="11">
        <v>4.28</v>
      </c>
      <c r="R82" s="11">
        <v>-1.1547344110854462E-2</v>
      </c>
      <c r="S82" s="11">
        <f t="shared" si="20"/>
        <v>0.98845265588914555</v>
      </c>
      <c r="T82" s="11">
        <f t="shared" si="21"/>
        <v>-1.2073953565005634E-2</v>
      </c>
    </row>
    <row r="83" spans="1:20" ht="15.75" x14ac:dyDescent="0.25">
      <c r="A83" s="2">
        <v>42374</v>
      </c>
      <c r="B83">
        <v>5.01</v>
      </c>
      <c r="C83">
        <f t="shared" si="17"/>
        <v>1.2121212121212041E-2</v>
      </c>
      <c r="D83">
        <v>1.4157</v>
      </c>
      <c r="E83">
        <v>2.2357</v>
      </c>
      <c r="F83">
        <v>10.0403</v>
      </c>
      <c r="G83">
        <f t="shared" si="13"/>
        <v>12.276</v>
      </c>
      <c r="H83">
        <f t="shared" si="14"/>
        <v>16.449752710000002</v>
      </c>
      <c r="I83" s="17">
        <f t="shared" si="15"/>
        <v>4.1731907192699147E-4</v>
      </c>
      <c r="J83" s="17">
        <f t="shared" si="16"/>
        <v>1.000417319071927</v>
      </c>
      <c r="K83">
        <f t="shared" si="18"/>
        <v>1.170389304928505E-2</v>
      </c>
      <c r="L83" s="37">
        <f t="shared" si="19"/>
        <v>1.3698111250910291E-4</v>
      </c>
      <c r="M83" s="11"/>
      <c r="N83" s="11"/>
      <c r="O83" s="11"/>
      <c r="P83" s="10">
        <v>42536</v>
      </c>
      <c r="Q83" s="11">
        <v>4.28</v>
      </c>
      <c r="R83" s="11">
        <v>0</v>
      </c>
      <c r="S83" s="11">
        <f t="shared" si="20"/>
        <v>1</v>
      </c>
      <c r="T83" s="11">
        <f t="shared" si="21"/>
        <v>-5.2668246541509589E-4</v>
      </c>
    </row>
    <row r="84" spans="1:20" ht="15.75" x14ac:dyDescent="0.25">
      <c r="A84" s="2">
        <v>42375</v>
      </c>
      <c r="B84">
        <v>4.68</v>
      </c>
      <c r="C84">
        <f t="shared" si="17"/>
        <v>-6.5868263473053912E-2</v>
      </c>
      <c r="D84">
        <v>1.4317</v>
      </c>
      <c r="E84">
        <v>2.1701999999999999</v>
      </c>
      <c r="F84">
        <v>10.0847</v>
      </c>
      <c r="G84">
        <f t="shared" si="13"/>
        <v>12.254899999999999</v>
      </c>
      <c r="H84">
        <f t="shared" si="14"/>
        <v>16.608464989999998</v>
      </c>
      <c r="I84" s="17">
        <f t="shared" si="15"/>
        <v>4.2105213493259797E-4</v>
      </c>
      <c r="J84" s="17">
        <f t="shared" si="16"/>
        <v>1.0004210521349326</v>
      </c>
      <c r="K84">
        <f t="shared" si="18"/>
        <v>-6.628931560798651E-2</v>
      </c>
      <c r="L84" s="37">
        <f t="shared" si="19"/>
        <v>4.3942733637752441E-3</v>
      </c>
      <c r="M84" s="11"/>
      <c r="N84" s="11"/>
      <c r="O84" s="11"/>
      <c r="P84" s="10">
        <v>42537</v>
      </c>
      <c r="Q84" s="11">
        <v>4.24</v>
      </c>
      <c r="R84" s="11">
        <v>-9.3457943925233725E-3</v>
      </c>
      <c r="S84" s="11">
        <f t="shared" si="20"/>
        <v>0.99065420560747663</v>
      </c>
      <c r="T84" s="11">
        <f t="shared" si="21"/>
        <v>-9.8716231453165396E-3</v>
      </c>
    </row>
    <row r="85" spans="1:20" ht="15.75" x14ac:dyDescent="0.25">
      <c r="A85" s="2">
        <v>42376</v>
      </c>
      <c r="B85">
        <v>4.41</v>
      </c>
      <c r="C85">
        <f t="shared" si="17"/>
        <v>-5.7692307692307605E-2</v>
      </c>
      <c r="D85">
        <v>1.4451000000000001</v>
      </c>
      <c r="E85">
        <v>2.1455000000000002</v>
      </c>
      <c r="F85">
        <v>10.1744</v>
      </c>
      <c r="G85">
        <f t="shared" si="13"/>
        <v>12.319900000000001</v>
      </c>
      <c r="H85">
        <f t="shared" si="14"/>
        <v>16.848525440000003</v>
      </c>
      <c r="I85" s="17">
        <f t="shared" si="15"/>
        <v>4.2668896656761213E-4</v>
      </c>
      <c r="J85" s="17">
        <f t="shared" si="16"/>
        <v>1.0004266889665676</v>
      </c>
      <c r="K85">
        <f t="shared" si="18"/>
        <v>-5.8118996658875217E-2</v>
      </c>
      <c r="L85" s="37">
        <f t="shared" si="19"/>
        <v>3.3778177726343488E-3</v>
      </c>
      <c r="M85" s="11"/>
      <c r="N85" s="11"/>
      <c r="O85" s="11"/>
      <c r="P85" s="10">
        <v>42538</v>
      </c>
      <c r="Q85" s="11">
        <v>4.51</v>
      </c>
      <c r="R85" s="11">
        <v>6.3679245283018771E-2</v>
      </c>
      <c r="S85" s="11">
        <f t="shared" si="20"/>
        <v>1.0636792452830188</v>
      </c>
      <c r="T85" s="11">
        <f t="shared" si="21"/>
        <v>6.315375488034064E-2</v>
      </c>
    </row>
    <row r="86" spans="1:20" ht="15.75" x14ac:dyDescent="0.25">
      <c r="A86" s="2">
        <v>42377</v>
      </c>
      <c r="B86">
        <v>4.4400000000000004</v>
      </c>
      <c r="C86">
        <f t="shared" si="17"/>
        <v>6.8027210884354303E-3</v>
      </c>
      <c r="D86">
        <v>1.4375</v>
      </c>
      <c r="E86">
        <v>2.1156000000000001</v>
      </c>
      <c r="F86">
        <v>10.210699999999999</v>
      </c>
      <c r="G86">
        <f t="shared" si="13"/>
        <v>12.3263</v>
      </c>
      <c r="H86">
        <f t="shared" si="14"/>
        <v>16.793481249999999</v>
      </c>
      <c r="I86" s="17">
        <f t="shared" si="15"/>
        <v>4.2539750143411048E-4</v>
      </c>
      <c r="J86" s="17">
        <f t="shared" si="16"/>
        <v>1.0004253975014341</v>
      </c>
      <c r="K86">
        <f t="shared" si="18"/>
        <v>6.3773235870013198E-3</v>
      </c>
      <c r="L86" s="37">
        <f t="shared" si="19"/>
        <v>4.0670256133323381E-5</v>
      </c>
      <c r="M86" s="11"/>
      <c r="N86" s="11"/>
      <c r="O86" s="11"/>
      <c r="P86" s="10">
        <v>42541</v>
      </c>
      <c r="Q86" s="11">
        <v>4.66</v>
      </c>
      <c r="R86" s="11">
        <v>3.3259423503326023E-2</v>
      </c>
      <c r="S86" s="11">
        <f t="shared" si="20"/>
        <v>1.0332594235033261</v>
      </c>
      <c r="T86" s="11">
        <f t="shared" si="21"/>
        <v>3.2732673805052313E-2</v>
      </c>
    </row>
    <row r="87" spans="1:20" ht="15.75" x14ac:dyDescent="0.25">
      <c r="A87" s="2">
        <v>42380</v>
      </c>
      <c r="B87">
        <v>4.17</v>
      </c>
      <c r="C87">
        <f t="shared" si="17"/>
        <v>-6.0810810810810911E-2</v>
      </c>
      <c r="D87">
        <v>1.4359999999999999</v>
      </c>
      <c r="E87">
        <v>2.1753999999999998</v>
      </c>
      <c r="F87">
        <v>10.196400000000001</v>
      </c>
      <c r="G87">
        <f t="shared" si="13"/>
        <v>12.3718</v>
      </c>
      <c r="H87">
        <f t="shared" si="14"/>
        <v>16.817430399999999</v>
      </c>
      <c r="I87" s="17">
        <f t="shared" si="15"/>
        <v>4.2595947895374131E-4</v>
      </c>
      <c r="J87" s="17">
        <f t="shared" si="16"/>
        <v>1.0004259594789537</v>
      </c>
      <c r="K87">
        <f t="shared" si="18"/>
        <v>-6.1236770289764653E-2</v>
      </c>
      <c r="L87" s="37">
        <f t="shared" si="19"/>
        <v>3.7499420355214027E-3</v>
      </c>
      <c r="M87" s="11"/>
      <c r="N87" s="11"/>
      <c r="O87" s="11"/>
      <c r="P87" s="10">
        <v>42542</v>
      </c>
      <c r="Q87" s="11">
        <v>4.62</v>
      </c>
      <c r="R87" s="11">
        <v>-8.5836909871244704E-3</v>
      </c>
      <c r="S87" s="11">
        <f t="shared" si="20"/>
        <v>0.99141630901287559</v>
      </c>
      <c r="T87" s="11">
        <f t="shared" si="21"/>
        <v>-9.1098520878914457E-3</v>
      </c>
    </row>
    <row r="88" spans="1:20" ht="15.75" x14ac:dyDescent="0.25">
      <c r="A88" s="2">
        <v>42381</v>
      </c>
      <c r="B88">
        <v>4.05</v>
      </c>
      <c r="C88">
        <f t="shared" si="17"/>
        <v>-2.8776978417266213E-2</v>
      </c>
      <c r="D88">
        <v>1.4285000000000001</v>
      </c>
      <c r="E88">
        <v>2.1032000000000002</v>
      </c>
      <c r="F88">
        <v>10.147</v>
      </c>
      <c r="G88">
        <f t="shared" si="13"/>
        <v>12.2502</v>
      </c>
      <c r="H88">
        <f t="shared" si="14"/>
        <v>16.5981895</v>
      </c>
      <c r="I88" s="17">
        <f t="shared" si="15"/>
        <v>4.2081059913634533E-4</v>
      </c>
      <c r="J88" s="17">
        <f t="shared" si="16"/>
        <v>1.0004208105991363</v>
      </c>
      <c r="K88">
        <f t="shared" si="18"/>
        <v>-2.9197789016402558E-2</v>
      </c>
      <c r="L88" s="37">
        <f t="shared" si="19"/>
        <v>8.5251088344635785E-4</v>
      </c>
      <c r="M88" s="11"/>
      <c r="N88" s="11"/>
      <c r="O88" s="11"/>
      <c r="P88" s="10">
        <v>42543</v>
      </c>
      <c r="Q88" s="11">
        <v>4.51</v>
      </c>
      <c r="R88" s="11">
        <v>-2.3809523809523878E-2</v>
      </c>
      <c r="S88" s="11">
        <f t="shared" si="20"/>
        <v>0.97619047619047616</v>
      </c>
      <c r="T88" s="11">
        <f t="shared" si="21"/>
        <v>-2.4336281369660082E-2</v>
      </c>
    </row>
    <row r="89" spans="1:20" ht="15.75" x14ac:dyDescent="0.25">
      <c r="A89" s="2">
        <v>42382</v>
      </c>
      <c r="B89">
        <v>3.64</v>
      </c>
      <c r="C89">
        <f t="shared" si="17"/>
        <v>-0.1012345679012345</v>
      </c>
      <c r="D89">
        <v>1.4694</v>
      </c>
      <c r="E89">
        <v>2.0926999999999998</v>
      </c>
      <c r="F89">
        <v>10.239100000000001</v>
      </c>
      <c r="G89">
        <f t="shared" si="13"/>
        <v>12.331800000000001</v>
      </c>
      <c r="H89">
        <f t="shared" si="14"/>
        <v>17.138033540000002</v>
      </c>
      <c r="I89" s="17">
        <f t="shared" si="15"/>
        <v>4.3347153060091514E-4</v>
      </c>
      <c r="J89" s="17">
        <f t="shared" si="16"/>
        <v>1.0004334715306009</v>
      </c>
      <c r="K89">
        <f t="shared" si="18"/>
        <v>-0.10166803943183542</v>
      </c>
      <c r="L89" s="37">
        <f t="shared" si="19"/>
        <v>1.033639024191324E-2</v>
      </c>
      <c r="M89" s="11"/>
      <c r="N89" s="11"/>
      <c r="O89" s="11"/>
      <c r="P89" s="10">
        <v>42544</v>
      </c>
      <c r="Q89" s="11">
        <v>4.6399999999999997</v>
      </c>
      <c r="R89" s="11">
        <v>2.8824833702882462E-2</v>
      </c>
      <c r="S89" s="11">
        <f t="shared" si="20"/>
        <v>1.0288248337028825</v>
      </c>
      <c r="T89" s="11">
        <f t="shared" si="21"/>
        <v>2.8298712693451515E-2</v>
      </c>
    </row>
    <row r="90" spans="1:20" ht="15.75" x14ac:dyDescent="0.25">
      <c r="A90" s="2">
        <v>42383</v>
      </c>
      <c r="B90">
        <v>3.71</v>
      </c>
      <c r="C90">
        <f t="shared" si="17"/>
        <v>1.9230769230769187E-2</v>
      </c>
      <c r="D90">
        <v>1.4666999999999999</v>
      </c>
      <c r="E90">
        <v>2.0874000000000001</v>
      </c>
      <c r="F90">
        <v>10.1648</v>
      </c>
      <c r="G90">
        <f t="shared" si="13"/>
        <v>12.2522</v>
      </c>
      <c r="H90">
        <f t="shared" si="14"/>
        <v>16.996112159999999</v>
      </c>
      <c r="I90" s="17">
        <f t="shared" si="15"/>
        <v>4.3014870347568568E-4</v>
      </c>
      <c r="J90" s="17">
        <f t="shared" si="16"/>
        <v>1.0004301487034757</v>
      </c>
      <c r="K90">
        <f t="shared" si="18"/>
        <v>1.8800620527293501E-2</v>
      </c>
      <c r="L90" s="37">
        <f t="shared" si="19"/>
        <v>3.5346333221128977E-4</v>
      </c>
      <c r="M90" s="11"/>
      <c r="N90" s="11"/>
      <c r="O90" s="11"/>
      <c r="P90" s="10">
        <v>42545</v>
      </c>
      <c r="Q90" s="11">
        <v>4.37</v>
      </c>
      <c r="R90" s="11">
        <v>-5.8189655172413708E-2</v>
      </c>
      <c r="S90" s="11">
        <f t="shared" si="20"/>
        <v>0.9418103448275863</v>
      </c>
      <c r="T90" s="11">
        <f t="shared" si="21"/>
        <v>-5.8712316737236321E-2</v>
      </c>
    </row>
    <row r="91" spans="1:20" ht="15.75" x14ac:dyDescent="0.25">
      <c r="A91" s="2">
        <v>42384</v>
      </c>
      <c r="B91">
        <v>3.56</v>
      </c>
      <c r="C91">
        <f t="shared" si="17"/>
        <v>-4.0431266846361162E-2</v>
      </c>
      <c r="D91">
        <v>1.4712000000000001</v>
      </c>
      <c r="E91">
        <v>2.0347</v>
      </c>
      <c r="F91">
        <v>10.2118</v>
      </c>
      <c r="G91">
        <f t="shared" si="13"/>
        <v>12.246500000000001</v>
      </c>
      <c r="H91">
        <f t="shared" si="14"/>
        <v>17.058300160000002</v>
      </c>
      <c r="I91" s="17">
        <f t="shared" si="15"/>
        <v>4.3160521520313466E-4</v>
      </c>
      <c r="J91" s="17">
        <f t="shared" si="16"/>
        <v>1.0004316052152031</v>
      </c>
      <c r="K91">
        <f t="shared" si="18"/>
        <v>-4.0862872061564297E-2</v>
      </c>
      <c r="L91" s="37">
        <f t="shared" si="19"/>
        <v>1.669774313119772E-3</v>
      </c>
      <c r="M91" s="11"/>
      <c r="N91" s="11"/>
      <c r="O91" s="11"/>
      <c r="P91" s="10">
        <v>42548</v>
      </c>
      <c r="Q91" s="11">
        <v>4.0599999999999996</v>
      </c>
      <c r="R91" s="11">
        <v>-7.0938215102974947E-2</v>
      </c>
      <c r="S91" s="11">
        <f t="shared" si="20"/>
        <v>0.92906178489702507</v>
      </c>
      <c r="T91" s="11">
        <f t="shared" si="21"/>
        <v>-7.1465410160585843E-2</v>
      </c>
    </row>
    <row r="92" spans="1:20" ht="15.75" x14ac:dyDescent="0.25">
      <c r="A92" s="2">
        <v>42388</v>
      </c>
      <c r="B92">
        <v>3.08</v>
      </c>
      <c r="C92">
        <f t="shared" si="17"/>
        <v>-0.1348314606741573</v>
      </c>
      <c r="D92">
        <v>1.4668999999999999</v>
      </c>
      <c r="E92">
        <v>2.0556000000000001</v>
      </c>
      <c r="F92">
        <v>10.206</v>
      </c>
      <c r="G92">
        <f t="shared" si="13"/>
        <v>12.2616</v>
      </c>
      <c r="H92">
        <f t="shared" si="14"/>
        <v>17.026781399999997</v>
      </c>
      <c r="I92" s="17">
        <f t="shared" si="15"/>
        <v>4.3086710745598999E-4</v>
      </c>
      <c r="J92" s="17">
        <f t="shared" si="16"/>
        <v>1.000430867107456</v>
      </c>
      <c r="K92">
        <f t="shared" si="18"/>
        <v>-0.13526232778161329</v>
      </c>
      <c r="L92" s="37">
        <f t="shared" si="19"/>
        <v>1.8295897316900595E-2</v>
      </c>
      <c r="M92" s="11"/>
      <c r="N92" s="11"/>
      <c r="O92" s="11"/>
      <c r="P92" s="10">
        <v>42549</v>
      </c>
      <c r="Q92" s="11">
        <v>4.28</v>
      </c>
      <c r="R92" s="11">
        <v>5.4187192118226764E-2</v>
      </c>
      <c r="S92" s="11">
        <f t="shared" si="20"/>
        <v>1.0541871921182269</v>
      </c>
      <c r="T92" s="11">
        <f t="shared" si="21"/>
        <v>5.3660457169798621E-2</v>
      </c>
    </row>
    <row r="93" spans="1:20" ht="15.75" x14ac:dyDescent="0.25">
      <c r="A93" s="2">
        <v>42389</v>
      </c>
      <c r="B93">
        <v>3.32</v>
      </c>
      <c r="C93">
        <f t="shared" si="17"/>
        <v>7.7922077922077851E-2</v>
      </c>
      <c r="D93">
        <v>1.4372</v>
      </c>
      <c r="E93">
        <v>1.9824000000000002</v>
      </c>
      <c r="F93">
        <v>10.257</v>
      </c>
      <c r="G93">
        <f t="shared" si="13"/>
        <v>12.2394</v>
      </c>
      <c r="H93">
        <f t="shared" si="14"/>
        <v>16.7237604</v>
      </c>
      <c r="I93" s="17">
        <f t="shared" si="15"/>
        <v>4.2376081599582172E-4</v>
      </c>
      <c r="J93" s="17">
        <f t="shared" si="16"/>
        <v>1.0004237608159958</v>
      </c>
      <c r="K93">
        <f t="shared" si="18"/>
        <v>7.7498317106082029E-2</v>
      </c>
      <c r="L93" s="37">
        <f t="shared" si="19"/>
        <v>6.0059891542748461E-3</v>
      </c>
      <c r="M93" s="11"/>
      <c r="N93" s="11"/>
      <c r="O93" s="11"/>
      <c r="P93" s="10">
        <v>42550</v>
      </c>
      <c r="Q93" s="11">
        <v>4.42</v>
      </c>
      <c r="R93" s="11">
        <v>3.2710280373831696E-2</v>
      </c>
      <c r="S93" s="11">
        <f t="shared" si="20"/>
        <v>1.0327102803738317</v>
      </c>
      <c r="T93" s="11">
        <f t="shared" si="21"/>
        <v>3.2185867670963403E-2</v>
      </c>
    </row>
    <row r="94" spans="1:20" ht="15.75" x14ac:dyDescent="0.25">
      <c r="A94" s="2">
        <v>42390</v>
      </c>
      <c r="B94">
        <v>3.55</v>
      </c>
      <c r="C94">
        <f t="shared" si="17"/>
        <v>6.9277108433734941E-2</v>
      </c>
      <c r="D94">
        <v>1.4457</v>
      </c>
      <c r="E94">
        <v>2.0310999999999999</v>
      </c>
      <c r="F94">
        <v>10.2189</v>
      </c>
      <c r="G94">
        <f t="shared" si="13"/>
        <v>12.25</v>
      </c>
      <c r="H94">
        <f t="shared" si="14"/>
        <v>16.804563729999998</v>
      </c>
      <c r="I94" s="17">
        <f t="shared" si="15"/>
        <v>4.2565757106971525E-4</v>
      </c>
      <c r="J94" s="17">
        <f t="shared" si="16"/>
        <v>1.0004256575710697</v>
      </c>
      <c r="K94">
        <f t="shared" si="18"/>
        <v>6.8851450862665226E-2</v>
      </c>
      <c r="L94" s="37">
        <f t="shared" si="19"/>
        <v>4.7405222858940043E-3</v>
      </c>
      <c r="M94" s="11"/>
      <c r="N94" s="11"/>
      <c r="O94" s="11"/>
      <c r="P94" s="10">
        <v>42551</v>
      </c>
      <c r="Q94" s="11">
        <v>4.28</v>
      </c>
      <c r="R94" s="11">
        <v>-3.1674208144796309E-2</v>
      </c>
      <c r="S94" s="11">
        <f t="shared" si="20"/>
        <v>0.96832579185520373</v>
      </c>
      <c r="T94" s="11">
        <f t="shared" si="21"/>
        <v>-3.2190222549437528E-2</v>
      </c>
    </row>
    <row r="95" spans="1:20" ht="15.75" x14ac:dyDescent="0.25">
      <c r="A95" s="2">
        <v>42391</v>
      </c>
      <c r="B95">
        <v>3.51</v>
      </c>
      <c r="C95">
        <f t="shared" si="17"/>
        <v>-1.1267605633802828E-2</v>
      </c>
      <c r="D95">
        <v>1.4262999999999999</v>
      </c>
      <c r="E95">
        <v>2.0518999999999998</v>
      </c>
      <c r="F95">
        <v>10.1525</v>
      </c>
      <c r="G95">
        <f t="shared" si="13"/>
        <v>12.2044</v>
      </c>
      <c r="H95">
        <f t="shared" si="14"/>
        <v>16.532410749999997</v>
      </c>
      <c r="I95" s="17">
        <f t="shared" si="15"/>
        <v>4.1926389994428881E-4</v>
      </c>
      <c r="J95" s="17">
        <f t="shared" si="16"/>
        <v>1.0004192638999443</v>
      </c>
      <c r="K95">
        <f t="shared" si="18"/>
        <v>-1.1686869533747117E-2</v>
      </c>
      <c r="L95" s="37">
        <f t="shared" si="19"/>
        <v>1.3658291949882655E-4</v>
      </c>
      <c r="M95" s="11"/>
      <c r="N95" s="11"/>
      <c r="O95" s="11"/>
      <c r="P95" s="10">
        <v>42552</v>
      </c>
      <c r="Q95" s="11">
        <v>4.59</v>
      </c>
      <c r="R95" s="11">
        <v>7.2429906542055986E-2</v>
      </c>
      <c r="S95" s="11">
        <f t="shared" si="20"/>
        <v>1.0724299065420559</v>
      </c>
      <c r="T95" s="11">
        <f t="shared" si="21"/>
        <v>7.191383349422624E-2</v>
      </c>
    </row>
    <row r="96" spans="1:20" ht="15.75" x14ac:dyDescent="0.25">
      <c r="A96" s="2">
        <v>42394</v>
      </c>
      <c r="B96">
        <v>2.95</v>
      </c>
      <c r="C96">
        <f t="shared" si="17"/>
        <v>-0.15954415954415943</v>
      </c>
      <c r="D96">
        <v>1.4965999999999999</v>
      </c>
      <c r="E96">
        <v>2.0011999999999999</v>
      </c>
      <c r="F96">
        <v>10.0328</v>
      </c>
      <c r="G96">
        <f t="shared" si="13"/>
        <v>12.033999999999999</v>
      </c>
      <c r="H96">
        <f t="shared" si="14"/>
        <v>17.016288479999996</v>
      </c>
      <c r="I96" s="17">
        <f t="shared" si="15"/>
        <v>4.3062133979465678E-4</v>
      </c>
      <c r="J96" s="17">
        <f t="shared" si="16"/>
        <v>1.0004306213397947</v>
      </c>
      <c r="K96">
        <f t="shared" si="18"/>
        <v>-0.15997478088395409</v>
      </c>
      <c r="L96" s="37">
        <f t="shared" si="19"/>
        <v>2.5591930518869124E-2</v>
      </c>
      <c r="M96" s="11"/>
      <c r="N96" s="11"/>
      <c r="O96" s="11"/>
      <c r="P96" s="10">
        <v>42556</v>
      </c>
      <c r="Q96" s="11">
        <v>4.3</v>
      </c>
      <c r="R96" s="11">
        <v>-6.3180827886710256E-2</v>
      </c>
      <c r="S96" s="11">
        <f t="shared" si="20"/>
        <v>0.93681917211328969</v>
      </c>
      <c r="T96" s="11">
        <f t="shared" si="21"/>
        <v>-6.3697131499271975E-2</v>
      </c>
    </row>
    <row r="97" spans="1:20" ht="15.75" x14ac:dyDescent="0.25">
      <c r="A97" s="2">
        <v>42395</v>
      </c>
      <c r="B97">
        <v>3.19</v>
      </c>
      <c r="C97">
        <f t="shared" si="17"/>
        <v>8.1355932203389741E-2</v>
      </c>
      <c r="D97">
        <v>1.5192999999999999</v>
      </c>
      <c r="E97">
        <v>1.9942</v>
      </c>
      <c r="F97">
        <v>10.055999999999999</v>
      </c>
      <c r="G97">
        <f t="shared" si="13"/>
        <v>12.050199999999998</v>
      </c>
      <c r="H97">
        <f t="shared" si="14"/>
        <v>17.272280799999997</v>
      </c>
      <c r="I97" s="17">
        <f t="shared" si="15"/>
        <v>4.3661098939207221E-4</v>
      </c>
      <c r="J97" s="17">
        <f t="shared" si="16"/>
        <v>1.0004366109893921</v>
      </c>
      <c r="K97">
        <f t="shared" si="18"/>
        <v>8.0919321213997669E-2</v>
      </c>
      <c r="L97" s="37">
        <f t="shared" si="19"/>
        <v>6.5479365457341331E-3</v>
      </c>
      <c r="M97" s="11"/>
      <c r="N97" s="11"/>
      <c r="O97" s="11"/>
      <c r="P97" s="10">
        <v>42557</v>
      </c>
      <c r="Q97" s="11">
        <v>4.3499999999999996</v>
      </c>
      <c r="R97" s="11">
        <v>1.1627906976744146E-2</v>
      </c>
      <c r="S97" s="11">
        <f t="shared" si="20"/>
        <v>1.0116279069767442</v>
      </c>
      <c r="T97" s="11">
        <f t="shared" si="21"/>
        <v>1.1113041656166384E-2</v>
      </c>
    </row>
    <row r="98" spans="1:20" ht="15.75" x14ac:dyDescent="0.25">
      <c r="A98" s="2">
        <v>42396</v>
      </c>
      <c r="B98">
        <v>3.2800000000000002</v>
      </c>
      <c r="C98">
        <f t="shared" si="17"/>
        <v>2.8213166144200722E-2</v>
      </c>
      <c r="D98">
        <v>1.5058</v>
      </c>
      <c r="E98">
        <v>1.9992999999999999</v>
      </c>
      <c r="F98">
        <v>10.1462</v>
      </c>
      <c r="G98">
        <f t="shared" si="13"/>
        <v>12.1455</v>
      </c>
      <c r="H98">
        <f t="shared" si="14"/>
        <v>17.27744796</v>
      </c>
      <c r="I98" s="17">
        <f t="shared" si="15"/>
        <v>4.3673175512126683E-4</v>
      </c>
      <c r="J98" s="17">
        <f t="shared" si="16"/>
        <v>1.0004367317551213</v>
      </c>
      <c r="K98">
        <f t="shared" si="18"/>
        <v>2.7776434389079455E-2</v>
      </c>
      <c r="L98" s="37">
        <f t="shared" si="19"/>
        <v>7.715303073708358E-4</v>
      </c>
      <c r="M98" s="11"/>
      <c r="N98" s="11"/>
      <c r="O98" s="11"/>
      <c r="P98" s="10">
        <v>42558</v>
      </c>
      <c r="Q98" s="11">
        <v>4.2300000000000004</v>
      </c>
      <c r="R98" s="11">
        <v>-2.7586206896551547E-2</v>
      </c>
      <c r="S98" s="11">
        <f t="shared" si="20"/>
        <v>0.97241379310344844</v>
      </c>
      <c r="T98" s="11">
        <f t="shared" si="21"/>
        <v>-2.8101625391963692E-2</v>
      </c>
    </row>
    <row r="99" spans="1:20" ht="15.75" x14ac:dyDescent="0.25">
      <c r="A99" s="2">
        <v>42397</v>
      </c>
      <c r="B99">
        <v>3.16</v>
      </c>
      <c r="C99">
        <f t="shared" si="17"/>
        <v>-3.6585365853658569E-2</v>
      </c>
      <c r="D99">
        <v>1.4966999999999999</v>
      </c>
      <c r="E99">
        <v>1.9784000000000002</v>
      </c>
      <c r="F99">
        <v>10.066000000000001</v>
      </c>
      <c r="G99">
        <f t="shared" si="13"/>
        <v>12.044400000000001</v>
      </c>
      <c r="H99">
        <f t="shared" si="14"/>
        <v>17.044182200000002</v>
      </c>
      <c r="I99" s="17">
        <f t="shared" si="15"/>
        <v>4.3127462468617317E-4</v>
      </c>
      <c r="J99" s="17">
        <f t="shared" si="16"/>
        <v>1.0004312746246862</v>
      </c>
      <c r="K99">
        <f t="shared" si="18"/>
        <v>-3.7016640478344742E-2</v>
      </c>
      <c r="L99" s="37">
        <f t="shared" si="19"/>
        <v>1.3702316723030305E-3</v>
      </c>
      <c r="M99" s="11"/>
      <c r="N99" s="11"/>
      <c r="O99" s="11"/>
      <c r="P99" s="10">
        <v>42559</v>
      </c>
      <c r="Q99" s="11">
        <v>4.24</v>
      </c>
      <c r="R99" s="11">
        <v>2.3640661938533771E-3</v>
      </c>
      <c r="S99" s="11">
        <f t="shared" si="20"/>
        <v>1.0023640661938533</v>
      </c>
      <c r="T99" s="11">
        <f t="shared" si="21"/>
        <v>1.8531626832390415E-3</v>
      </c>
    </row>
    <row r="100" spans="1:20" ht="15.75" x14ac:dyDescent="0.25">
      <c r="A100" s="2">
        <v>42398</v>
      </c>
      <c r="B100">
        <v>3.39</v>
      </c>
      <c r="C100">
        <f t="shared" si="17"/>
        <v>7.2784810126582264E-2</v>
      </c>
      <c r="D100">
        <v>1.5297000000000001</v>
      </c>
      <c r="E100">
        <v>1.9209000000000001</v>
      </c>
      <c r="F100">
        <v>9.8673999999999999</v>
      </c>
      <c r="G100">
        <f t="shared" si="13"/>
        <v>11.7883</v>
      </c>
      <c r="H100">
        <f t="shared" si="14"/>
        <v>17.01506178</v>
      </c>
      <c r="I100" s="17">
        <f t="shared" si="15"/>
        <v>4.3059260630151641E-4</v>
      </c>
      <c r="J100" s="17">
        <f t="shared" si="16"/>
        <v>1.0004305926063015</v>
      </c>
      <c r="K100">
        <f t="shared" si="18"/>
        <v>7.2354217520280747E-2</v>
      </c>
      <c r="L100" s="37">
        <f t="shared" si="19"/>
        <v>5.2351327929721012E-3</v>
      </c>
      <c r="M100" s="11"/>
      <c r="N100" s="11"/>
      <c r="O100" s="11"/>
      <c r="P100" s="10">
        <v>42562</v>
      </c>
      <c r="Q100" s="11">
        <v>4.18</v>
      </c>
      <c r="R100" s="11">
        <v>-1.4150943396226532E-2</v>
      </c>
      <c r="S100" s="11">
        <f t="shared" si="20"/>
        <v>0.98584905660377342</v>
      </c>
      <c r="T100" s="11">
        <f t="shared" si="21"/>
        <v>-1.4665938577734081E-2</v>
      </c>
    </row>
    <row r="101" spans="1:20" ht="15.75" x14ac:dyDescent="0.25">
      <c r="A101" s="2">
        <v>42401</v>
      </c>
      <c r="B101">
        <v>3.21</v>
      </c>
      <c r="C101">
        <f t="shared" si="17"/>
        <v>-5.3097345132743411E-2</v>
      </c>
      <c r="D101">
        <v>1.5407999999999999</v>
      </c>
      <c r="E101">
        <v>1.9485999999999999</v>
      </c>
      <c r="F101">
        <v>9.8507999999999996</v>
      </c>
      <c r="G101">
        <f t="shared" si="13"/>
        <v>11.799399999999999</v>
      </c>
      <c r="H101">
        <f t="shared" si="14"/>
        <v>17.126712639999997</v>
      </c>
      <c r="I101" s="17">
        <f t="shared" si="15"/>
        <v>4.3320662002077626E-4</v>
      </c>
      <c r="J101" s="17">
        <f t="shared" si="16"/>
        <v>1.0004332066200208</v>
      </c>
      <c r="K101">
        <f t="shared" si="18"/>
        <v>-5.3530551752764187E-2</v>
      </c>
      <c r="L101" s="37">
        <f t="shared" si="19"/>
        <v>2.8655199709553651E-3</v>
      </c>
      <c r="M101" s="11"/>
      <c r="N101" s="11"/>
      <c r="O101" s="11"/>
      <c r="P101" s="10">
        <v>42563</v>
      </c>
      <c r="Q101" s="11">
        <v>4.58</v>
      </c>
      <c r="R101" s="11">
        <v>9.5693779904306317E-2</v>
      </c>
      <c r="S101" s="11">
        <f t="shared" si="20"/>
        <v>1.0956937799043063</v>
      </c>
      <c r="T101" s="11">
        <f t="shared" si="21"/>
        <v>9.5174710454273989E-2</v>
      </c>
    </row>
    <row r="102" spans="1:20" ht="15.75" x14ac:dyDescent="0.25">
      <c r="A102" s="2">
        <v>42402</v>
      </c>
      <c r="B102">
        <v>2.99</v>
      </c>
      <c r="C102">
        <f t="shared" si="17"/>
        <v>-6.8535825545171264E-2</v>
      </c>
      <c r="D102">
        <v>1.5580000000000001</v>
      </c>
      <c r="E102">
        <v>1.8448</v>
      </c>
      <c r="F102">
        <v>10.0032</v>
      </c>
      <c r="G102">
        <f t="shared" si="13"/>
        <v>11.847999999999999</v>
      </c>
      <c r="H102">
        <f t="shared" si="14"/>
        <v>17.429785599999999</v>
      </c>
      <c r="I102" s="17">
        <f t="shared" si="15"/>
        <v>4.4028977476906483E-4</v>
      </c>
      <c r="J102" s="17">
        <f t="shared" si="16"/>
        <v>1.0004402897747691</v>
      </c>
      <c r="K102">
        <f t="shared" si="18"/>
        <v>-6.8976115319940329E-2</v>
      </c>
      <c r="L102" s="37">
        <f t="shared" si="19"/>
        <v>4.7577044846297068E-3</v>
      </c>
      <c r="M102" s="11"/>
      <c r="N102" s="11"/>
      <c r="O102" s="11"/>
      <c r="P102" s="10">
        <v>42564</v>
      </c>
      <c r="Q102" s="11">
        <v>4.3499999999999996</v>
      </c>
      <c r="R102" s="11">
        <v>-5.0218340611353801E-2</v>
      </c>
      <c r="S102" s="11">
        <f t="shared" si="20"/>
        <v>0.94978165938864623</v>
      </c>
      <c r="T102" s="11">
        <f t="shared" si="21"/>
        <v>-5.073388411033411E-2</v>
      </c>
    </row>
    <row r="103" spans="1:20" ht="15.75" x14ac:dyDescent="0.25">
      <c r="A103" s="2">
        <v>42403</v>
      </c>
      <c r="B103">
        <v>3.36</v>
      </c>
      <c r="C103">
        <f t="shared" si="17"/>
        <v>0.12374581939799319</v>
      </c>
      <c r="D103">
        <v>1.5724</v>
      </c>
      <c r="E103">
        <v>1.8860999999999999</v>
      </c>
      <c r="F103">
        <v>9.9941999999999993</v>
      </c>
      <c r="G103">
        <f t="shared" si="13"/>
        <v>11.880299999999998</v>
      </c>
      <c r="H103">
        <f t="shared" si="14"/>
        <v>17.600980079999999</v>
      </c>
      <c r="I103" s="17">
        <f t="shared" si="15"/>
        <v>4.4428272861041229E-4</v>
      </c>
      <c r="J103" s="17">
        <f t="shared" si="16"/>
        <v>1.0004442827286104</v>
      </c>
      <c r="K103">
        <f t="shared" si="18"/>
        <v>0.12330153666938277</v>
      </c>
      <c r="L103" s="37">
        <f t="shared" si="19"/>
        <v>1.5203268945031144E-2</v>
      </c>
      <c r="M103" s="11"/>
      <c r="N103" s="11"/>
      <c r="O103" s="11"/>
      <c r="P103" s="10">
        <v>42565</v>
      </c>
      <c r="Q103" s="11">
        <v>4.5</v>
      </c>
      <c r="R103" s="11">
        <v>3.4482758620689738E-2</v>
      </c>
      <c r="S103" s="11">
        <f t="shared" si="20"/>
        <v>1.0344827586206897</v>
      </c>
      <c r="T103" s="11">
        <f t="shared" si="21"/>
        <v>3.3966258111613148E-2</v>
      </c>
    </row>
    <row r="104" spans="1:20" ht="15.75" x14ac:dyDescent="0.25">
      <c r="A104" s="2">
        <v>42404</v>
      </c>
      <c r="B104">
        <v>3.26</v>
      </c>
      <c r="C104">
        <f t="shared" si="17"/>
        <v>-2.9761904761904788E-2</v>
      </c>
      <c r="D104">
        <v>1.5691000000000002</v>
      </c>
      <c r="E104">
        <v>1.8395000000000001</v>
      </c>
      <c r="F104">
        <v>9.9702999999999999</v>
      </c>
      <c r="G104">
        <f t="shared" si="13"/>
        <v>11.809799999999999</v>
      </c>
      <c r="H104">
        <f t="shared" si="14"/>
        <v>17.483897729999999</v>
      </c>
      <c r="I104" s="17">
        <f t="shared" si="15"/>
        <v>4.4155251756983205E-4</v>
      </c>
      <c r="J104" s="17">
        <f t="shared" si="16"/>
        <v>1.0004415525175698</v>
      </c>
      <c r="K104">
        <f t="shared" si="18"/>
        <v>-3.020345727947462E-2</v>
      </c>
      <c r="L104" s="37">
        <f t="shared" si="19"/>
        <v>9.1224883163304839E-4</v>
      </c>
      <c r="M104" s="11"/>
      <c r="N104" s="11"/>
      <c r="O104" s="11"/>
      <c r="P104" s="10">
        <v>42566</v>
      </c>
      <c r="Q104" s="11">
        <v>4.42</v>
      </c>
      <c r="R104" s="11">
        <v>-1.7777777777777795E-2</v>
      </c>
      <c r="S104" s="11">
        <f t="shared" si="20"/>
        <v>0.98222222222222222</v>
      </c>
      <c r="T104" s="11">
        <f t="shared" si="21"/>
        <v>-1.829394186714052E-2</v>
      </c>
    </row>
    <row r="105" spans="1:20" ht="15.75" x14ac:dyDescent="0.25">
      <c r="A105" s="2">
        <v>42405</v>
      </c>
      <c r="B105">
        <v>3.06</v>
      </c>
      <c r="C105">
        <f t="shared" si="17"/>
        <v>-6.1349693251533666E-2</v>
      </c>
      <c r="D105">
        <v>1.5822000000000001</v>
      </c>
      <c r="E105">
        <v>1.8357000000000001</v>
      </c>
      <c r="F105">
        <v>10.0228</v>
      </c>
      <c r="G105">
        <f t="shared" si="13"/>
        <v>11.858499999999999</v>
      </c>
      <c r="H105">
        <f t="shared" si="14"/>
        <v>17.69377416</v>
      </c>
      <c r="I105" s="17">
        <f t="shared" si="15"/>
        <v>4.4644464331300426E-4</v>
      </c>
      <c r="J105" s="17">
        <f t="shared" si="16"/>
        <v>1.000446444643313</v>
      </c>
      <c r="K105">
        <f t="shared" si="18"/>
        <v>-6.179613789484667E-2</v>
      </c>
      <c r="L105" s="37">
        <f t="shared" si="19"/>
        <v>3.8187626587189048E-3</v>
      </c>
      <c r="M105" s="11"/>
      <c r="N105" s="11"/>
      <c r="O105" s="11"/>
      <c r="P105" s="10">
        <v>42569</v>
      </c>
      <c r="Q105" s="11">
        <v>4.5999999999999996</v>
      </c>
      <c r="R105" s="11">
        <v>4.0723981900452427E-2</v>
      </c>
      <c r="S105" s="11">
        <f t="shared" si="20"/>
        <v>1.0407239819004523</v>
      </c>
      <c r="T105" s="11">
        <f t="shared" si="21"/>
        <v>4.0208542133369635E-2</v>
      </c>
    </row>
    <row r="106" spans="1:20" ht="15.75" x14ac:dyDescent="0.25">
      <c r="A106" s="2">
        <v>42408</v>
      </c>
      <c r="B106">
        <v>2.04</v>
      </c>
      <c r="C106">
        <f t="shared" si="17"/>
        <v>-0.33333333333333331</v>
      </c>
      <c r="D106">
        <v>1.7215</v>
      </c>
      <c r="E106">
        <v>1.7483</v>
      </c>
      <c r="F106">
        <v>10.072100000000001</v>
      </c>
      <c r="G106">
        <f t="shared" si="13"/>
        <v>11.820400000000001</v>
      </c>
      <c r="H106">
        <f t="shared" si="14"/>
        <v>19.087420150000003</v>
      </c>
      <c r="I106" s="17">
        <f t="shared" si="15"/>
        <v>4.7871087571360604E-4</v>
      </c>
      <c r="J106" s="17">
        <f t="shared" si="16"/>
        <v>1.0004787108757136</v>
      </c>
      <c r="K106">
        <f t="shared" si="18"/>
        <v>-0.33381204420904692</v>
      </c>
      <c r="L106" s="37">
        <f t="shared" si="19"/>
        <v>0.1114304808590227</v>
      </c>
      <c r="M106" s="11"/>
      <c r="N106" s="11"/>
      <c r="O106" s="11"/>
      <c r="P106" s="10">
        <v>42570</v>
      </c>
      <c r="Q106" s="11">
        <v>4.5</v>
      </c>
      <c r="R106" s="11">
        <v>-2.1739130434782532E-2</v>
      </c>
      <c r="S106" s="11">
        <f t="shared" si="20"/>
        <v>0.97826086956521752</v>
      </c>
      <c r="T106" s="11">
        <f t="shared" si="21"/>
        <v>-2.2253371470249354E-2</v>
      </c>
    </row>
    <row r="107" spans="1:20" ht="15.75" x14ac:dyDescent="0.25">
      <c r="A107" s="2">
        <v>42409</v>
      </c>
      <c r="B107">
        <v>1.95</v>
      </c>
      <c r="C107">
        <f t="shared" si="17"/>
        <v>-4.4117647058823567E-2</v>
      </c>
      <c r="D107">
        <v>1.7222</v>
      </c>
      <c r="E107">
        <v>1.726</v>
      </c>
      <c r="F107">
        <v>10.0581</v>
      </c>
      <c r="G107">
        <f t="shared" si="13"/>
        <v>11.784099999999999</v>
      </c>
      <c r="H107">
        <f t="shared" si="14"/>
        <v>19.048059819999999</v>
      </c>
      <c r="I107" s="17">
        <f t="shared" si="15"/>
        <v>4.7780476886050138E-4</v>
      </c>
      <c r="J107" s="17">
        <f t="shared" si="16"/>
        <v>1.0004778047688605</v>
      </c>
      <c r="K107">
        <f t="shared" si="18"/>
        <v>-4.4595451827684068E-2</v>
      </c>
      <c r="L107" s="37">
        <f t="shared" si="19"/>
        <v>1.9887543237152904E-3</v>
      </c>
      <c r="M107" s="11"/>
      <c r="N107" s="11"/>
      <c r="O107" s="11"/>
      <c r="P107" s="10">
        <v>42571</v>
      </c>
      <c r="Q107" s="11">
        <v>4.74</v>
      </c>
      <c r="R107" s="11">
        <v>5.3333333333333378E-2</v>
      </c>
      <c r="S107" s="11">
        <f t="shared" ref="S107:S138" si="22">1+R107</f>
        <v>1.0533333333333335</v>
      </c>
      <c r="T107" s="11">
        <f t="shared" ref="T107:T138" si="23">R107-I219</f>
        <v>5.2818075223804252E-2</v>
      </c>
    </row>
    <row r="108" spans="1:20" ht="15.75" x14ac:dyDescent="0.25">
      <c r="A108" s="2">
        <v>42410</v>
      </c>
      <c r="B108">
        <v>1.7</v>
      </c>
      <c r="C108">
        <f t="shared" si="17"/>
        <v>-0.12820512820512822</v>
      </c>
      <c r="D108">
        <v>1.7231000000000001</v>
      </c>
      <c r="E108">
        <v>1.6680999999999999</v>
      </c>
      <c r="F108">
        <v>10.050700000000001</v>
      </c>
      <c r="G108">
        <f t="shared" si="13"/>
        <v>11.718800000000002</v>
      </c>
      <c r="H108">
        <f t="shared" si="14"/>
        <v>18.986461170000005</v>
      </c>
      <c r="I108" s="17">
        <f t="shared" si="15"/>
        <v>4.7638611795219887E-4</v>
      </c>
      <c r="J108" s="17">
        <f t="shared" si="16"/>
        <v>1.0004763861179522</v>
      </c>
      <c r="K108">
        <f t="shared" si="18"/>
        <v>-0.12868151432308042</v>
      </c>
      <c r="L108" s="37">
        <f t="shared" si="19"/>
        <v>1.6558932128481151E-2</v>
      </c>
      <c r="M108" s="11"/>
      <c r="N108" s="11"/>
      <c r="O108" s="11"/>
      <c r="P108" s="10">
        <v>42572</v>
      </c>
      <c r="Q108" s="11">
        <v>4.97</v>
      </c>
      <c r="R108" s="11">
        <v>4.8523206751054752E-2</v>
      </c>
      <c r="S108" s="11">
        <f t="shared" si="22"/>
        <v>1.0485232067510548</v>
      </c>
      <c r="T108" s="11">
        <f t="shared" si="23"/>
        <v>4.8006861739219468E-2</v>
      </c>
    </row>
    <row r="109" spans="1:20" ht="15.75" x14ac:dyDescent="0.25">
      <c r="A109" s="2">
        <v>42411</v>
      </c>
      <c r="B109">
        <v>1.78</v>
      </c>
      <c r="C109">
        <f t="shared" si="17"/>
        <v>4.7058823529411806E-2</v>
      </c>
      <c r="D109">
        <v>1.7029999999999998</v>
      </c>
      <c r="E109">
        <v>1.659</v>
      </c>
      <c r="F109">
        <v>10.0928</v>
      </c>
      <c r="G109">
        <f t="shared" si="13"/>
        <v>11.751800000000001</v>
      </c>
      <c r="H109">
        <f t="shared" si="14"/>
        <v>18.847038399999999</v>
      </c>
      <c r="I109" s="17">
        <f t="shared" si="15"/>
        <v>4.7317242776534485E-4</v>
      </c>
      <c r="J109" s="17">
        <f t="shared" si="16"/>
        <v>1.0004731724277653</v>
      </c>
      <c r="K109">
        <f t="shared" si="18"/>
        <v>4.6585651101646461E-2</v>
      </c>
      <c r="L109" s="37">
        <f t="shared" si="19"/>
        <v>2.170222888564334E-3</v>
      </c>
      <c r="M109" s="11"/>
      <c r="N109" s="11"/>
      <c r="O109" s="11"/>
      <c r="P109" s="10">
        <v>42573</v>
      </c>
      <c r="Q109" s="11">
        <v>5.39</v>
      </c>
      <c r="R109" s="11">
        <v>8.4507042253521111E-2</v>
      </c>
      <c r="S109" s="11">
        <f t="shared" si="22"/>
        <v>1.084507042253521</v>
      </c>
      <c r="T109" s="11">
        <f t="shared" si="23"/>
        <v>8.3990914013672632E-2</v>
      </c>
    </row>
    <row r="110" spans="1:20" ht="15.75" x14ac:dyDescent="0.25">
      <c r="A110" s="2">
        <v>42412</v>
      </c>
      <c r="B110">
        <v>1.5899999999999999</v>
      </c>
      <c r="C110">
        <f t="shared" si="17"/>
        <v>-0.10674157303370796</v>
      </c>
      <c r="D110">
        <v>1.6375</v>
      </c>
      <c r="E110">
        <v>1.7481</v>
      </c>
      <c r="F110">
        <v>10.0406</v>
      </c>
      <c r="G110">
        <f t="shared" si="13"/>
        <v>11.788699999999999</v>
      </c>
      <c r="H110">
        <f t="shared" si="14"/>
        <v>18.189582499999997</v>
      </c>
      <c r="I110" s="17">
        <f t="shared" si="15"/>
        <v>4.5796724754731954E-4</v>
      </c>
      <c r="J110" s="17">
        <f t="shared" si="16"/>
        <v>1.0004579672475473</v>
      </c>
      <c r="K110">
        <f t="shared" si="18"/>
        <v>-0.10719954028125528</v>
      </c>
      <c r="L110" s="37">
        <f t="shared" si="19"/>
        <v>1.1491741436512473E-2</v>
      </c>
      <c r="M110" s="11"/>
      <c r="N110" s="11"/>
      <c r="O110" s="11"/>
      <c r="P110" s="10">
        <v>42576</v>
      </c>
      <c r="Q110" s="11">
        <v>5.14</v>
      </c>
      <c r="R110" s="11">
        <v>-4.63821892393321E-2</v>
      </c>
      <c r="S110" s="11">
        <f t="shared" si="22"/>
        <v>0.95361781076066787</v>
      </c>
      <c r="T110" s="11">
        <f t="shared" si="23"/>
        <v>-4.6900037518998711E-2</v>
      </c>
    </row>
    <row r="111" spans="1:20" ht="15.75" x14ac:dyDescent="0.25">
      <c r="A111" s="2">
        <v>42416</v>
      </c>
      <c r="B111">
        <v>1.8599999999999999</v>
      </c>
      <c r="C111">
        <f t="shared" si="17"/>
        <v>0.169811320754717</v>
      </c>
      <c r="D111">
        <v>1.6956</v>
      </c>
      <c r="E111">
        <v>1.7723</v>
      </c>
      <c r="F111">
        <v>9.9839000000000002</v>
      </c>
      <c r="G111">
        <f t="shared" si="13"/>
        <v>11.7562</v>
      </c>
      <c r="H111">
        <f t="shared" si="14"/>
        <v>18.701000840000003</v>
      </c>
      <c r="I111" s="17">
        <f t="shared" si="15"/>
        <v>4.6980223284176503E-4</v>
      </c>
      <c r="J111" s="17">
        <f t="shared" si="16"/>
        <v>1.0004698022328418</v>
      </c>
      <c r="K111">
        <f t="shared" si="18"/>
        <v>0.16934151852187523</v>
      </c>
      <c r="L111" s="37">
        <f t="shared" si="19"/>
        <v>2.8676549895294612E-2</v>
      </c>
      <c r="M111" s="11"/>
      <c r="N111" s="11"/>
      <c r="O111" s="11"/>
      <c r="P111" s="10">
        <v>42577</v>
      </c>
      <c r="Q111" s="11">
        <v>5.35</v>
      </c>
      <c r="R111" s="11">
        <v>4.0856031128404663E-2</v>
      </c>
      <c r="S111" s="11">
        <f t="shared" si="22"/>
        <v>1.0408560311284047</v>
      </c>
      <c r="T111" s="11">
        <f t="shared" si="23"/>
        <v>4.0338958786721918E-2</v>
      </c>
    </row>
    <row r="112" spans="1:20" ht="15.75" x14ac:dyDescent="0.25">
      <c r="A112" s="2">
        <v>42417</v>
      </c>
      <c r="B112">
        <v>1.88</v>
      </c>
      <c r="C112">
        <f t="shared" si="17"/>
        <v>1.075268817204302E-2</v>
      </c>
      <c r="D112">
        <v>1.6903999999999999</v>
      </c>
      <c r="E112">
        <v>1.819</v>
      </c>
      <c r="F112">
        <v>9.9054000000000002</v>
      </c>
      <c r="G112">
        <f t="shared" si="13"/>
        <v>11.724399999999999</v>
      </c>
      <c r="H112">
        <f t="shared" si="14"/>
        <v>18.56308816</v>
      </c>
      <c r="I112" s="17">
        <f t="shared" si="15"/>
        <v>4.6661574210449253E-4</v>
      </c>
      <c r="J112" s="17">
        <f t="shared" si="16"/>
        <v>1.0004666157421045</v>
      </c>
      <c r="K112">
        <f t="shared" si="18"/>
        <v>1.0286072429938528E-2</v>
      </c>
      <c r="L112" s="37">
        <f t="shared" si="19"/>
        <v>1.0580328603394149E-4</v>
      </c>
      <c r="M112" s="11"/>
      <c r="N112" s="11"/>
      <c r="O112" s="11"/>
      <c r="P112" s="10">
        <v>42578</v>
      </c>
      <c r="Q112" s="11">
        <v>5.19</v>
      </c>
      <c r="R112" s="11">
        <v>-2.9906542056074629E-2</v>
      </c>
      <c r="S112" s="11">
        <f t="shared" si="22"/>
        <v>0.97009345794392532</v>
      </c>
      <c r="T112" s="11">
        <f t="shared" si="23"/>
        <v>-3.0422558290198191E-2</v>
      </c>
    </row>
    <row r="113" spans="1:20" ht="15.75" x14ac:dyDescent="0.25">
      <c r="A113" s="2">
        <v>42418</v>
      </c>
      <c r="B113">
        <v>1.98</v>
      </c>
      <c r="C113">
        <f t="shared" si="17"/>
        <v>5.3191489361702177E-2</v>
      </c>
      <c r="D113">
        <v>1.6827000000000001</v>
      </c>
      <c r="E113">
        <v>1.7396</v>
      </c>
      <c r="F113">
        <v>9.8940000000000001</v>
      </c>
      <c r="G113">
        <f t="shared" si="13"/>
        <v>11.633599999999999</v>
      </c>
      <c r="H113">
        <f t="shared" si="14"/>
        <v>18.388233800000002</v>
      </c>
      <c r="I113" s="17">
        <f t="shared" si="15"/>
        <v>4.6257039060493277E-4</v>
      </c>
      <c r="J113" s="17">
        <f t="shared" si="16"/>
        <v>1.0004625703906049</v>
      </c>
      <c r="K113">
        <f t="shared" si="18"/>
        <v>5.2728918971097244E-2</v>
      </c>
      <c r="L113" s="37">
        <f t="shared" si="19"/>
        <v>2.7803388958605388E-3</v>
      </c>
      <c r="M113" s="11"/>
      <c r="N113" s="11"/>
      <c r="O113" s="11"/>
      <c r="P113" s="10">
        <v>42579</v>
      </c>
      <c r="Q113" s="11">
        <v>5.19</v>
      </c>
      <c r="R113" s="11">
        <v>0</v>
      </c>
      <c r="S113" s="11">
        <f t="shared" si="22"/>
        <v>1</v>
      </c>
      <c r="T113" s="11">
        <f t="shared" si="23"/>
        <v>-5.1645211595641172E-4</v>
      </c>
    </row>
    <row r="114" spans="1:20" ht="15.75" x14ac:dyDescent="0.25">
      <c r="A114" s="2">
        <v>42419</v>
      </c>
      <c r="B114">
        <v>2</v>
      </c>
      <c r="C114">
        <f t="shared" si="17"/>
        <v>1.0101010101010111E-2</v>
      </c>
      <c r="D114">
        <v>1.6888000000000001</v>
      </c>
      <c r="E114">
        <v>1.7448999999999999</v>
      </c>
      <c r="F114">
        <v>9.8934999999999995</v>
      </c>
      <c r="G114">
        <f t="shared" si="13"/>
        <v>11.638399999999999</v>
      </c>
      <c r="H114">
        <f t="shared" si="14"/>
        <v>18.453042800000002</v>
      </c>
      <c r="I114" s="17">
        <f t="shared" si="15"/>
        <v>4.6407047688856728E-4</v>
      </c>
      <c r="J114" s="17">
        <f t="shared" si="16"/>
        <v>1.0004640704768886</v>
      </c>
      <c r="K114">
        <f t="shared" si="18"/>
        <v>9.6369396241215433E-3</v>
      </c>
      <c r="L114" s="37">
        <f t="shared" si="19"/>
        <v>9.2870605318963868E-5</v>
      </c>
      <c r="M114" s="11"/>
      <c r="N114" s="11"/>
      <c r="O114" s="11"/>
      <c r="P114" s="10">
        <v>42580</v>
      </c>
      <c r="Q114" s="11">
        <v>5.42</v>
      </c>
      <c r="R114" s="11">
        <v>4.4315992292870816E-2</v>
      </c>
      <c r="S114" s="11">
        <f t="shared" si="22"/>
        <v>1.0443159922928709</v>
      </c>
      <c r="T114" s="11">
        <f t="shared" si="23"/>
        <v>4.3801650814273514E-2</v>
      </c>
    </row>
    <row r="115" spans="1:20" ht="15.75" x14ac:dyDescent="0.25">
      <c r="A115" s="2">
        <v>42422</v>
      </c>
      <c r="B115">
        <v>2.39</v>
      </c>
      <c r="C115">
        <f t="shared" si="17"/>
        <v>0.19500000000000006</v>
      </c>
      <c r="D115">
        <v>1.7467000000000001</v>
      </c>
      <c r="E115">
        <v>1.7518</v>
      </c>
      <c r="F115">
        <v>9.9993999999999996</v>
      </c>
      <c r="G115">
        <f t="shared" si="13"/>
        <v>11.751199999999999</v>
      </c>
      <c r="H115">
        <f t="shared" si="14"/>
        <v>19.217751979999999</v>
      </c>
      <c r="I115" s="17">
        <f t="shared" si="15"/>
        <v>4.8170909022604569E-4</v>
      </c>
      <c r="J115" s="17">
        <f t="shared" si="16"/>
        <v>1.000481709090226</v>
      </c>
      <c r="K115">
        <f t="shared" si="18"/>
        <v>0.19451829090977402</v>
      </c>
      <c r="L115" s="37">
        <f t="shared" si="19"/>
        <v>3.7837365498459473E-2</v>
      </c>
      <c r="M115" s="11"/>
      <c r="N115" s="11"/>
      <c r="O115" s="11"/>
      <c r="P115" s="10">
        <v>42583</v>
      </c>
      <c r="Q115" s="11">
        <v>5.09</v>
      </c>
      <c r="R115" s="11">
        <v>-6.0885608856088576E-2</v>
      </c>
      <c r="S115" s="11">
        <f t="shared" si="22"/>
        <v>0.93911439114391138</v>
      </c>
      <c r="T115" s="11">
        <f t="shared" si="23"/>
        <v>-6.1402630332645432E-2</v>
      </c>
    </row>
    <row r="116" spans="1:20" ht="15.75" x14ac:dyDescent="0.25">
      <c r="A116" s="2">
        <v>42423</v>
      </c>
      <c r="B116">
        <v>2.19</v>
      </c>
      <c r="C116">
        <f t="shared" si="17"/>
        <v>-8.3682008368200902E-2</v>
      </c>
      <c r="D116">
        <v>1.7644</v>
      </c>
      <c r="E116">
        <v>1.7225000000000001</v>
      </c>
      <c r="F116">
        <v>9.9373000000000005</v>
      </c>
      <c r="G116">
        <f t="shared" si="13"/>
        <v>11.659800000000001</v>
      </c>
      <c r="H116">
        <f t="shared" si="14"/>
        <v>19.255872119999999</v>
      </c>
      <c r="I116" s="17">
        <f t="shared" si="15"/>
        <v>4.8258540596846089E-4</v>
      </c>
      <c r="J116" s="17">
        <f t="shared" si="16"/>
        <v>1.0004825854059685</v>
      </c>
      <c r="K116">
        <f t="shared" si="18"/>
        <v>-8.4164593774169363E-2</v>
      </c>
      <c r="L116" s="37">
        <f t="shared" si="19"/>
        <v>7.0836788451709484E-3</v>
      </c>
      <c r="M116" s="11"/>
      <c r="N116" s="11"/>
      <c r="O116" s="11"/>
      <c r="P116" s="10">
        <v>42584</v>
      </c>
      <c r="Q116" s="11">
        <v>4.9000000000000004</v>
      </c>
      <c r="R116" s="11">
        <v>-3.7328094302553932E-2</v>
      </c>
      <c r="S116" s="11">
        <f t="shared" si="22"/>
        <v>0.9626719056974461</v>
      </c>
      <c r="T116" s="11">
        <f t="shared" si="23"/>
        <v>-3.7847356688710226E-2</v>
      </c>
    </row>
    <row r="117" spans="1:20" ht="15.75" x14ac:dyDescent="0.25">
      <c r="A117" s="2">
        <v>42424</v>
      </c>
      <c r="B117">
        <v>2.69</v>
      </c>
      <c r="C117">
        <f t="shared" si="17"/>
        <v>0.22831050228310504</v>
      </c>
      <c r="D117">
        <v>1.7881</v>
      </c>
      <c r="E117">
        <v>1.7484</v>
      </c>
      <c r="F117">
        <v>9.8519000000000005</v>
      </c>
      <c r="G117">
        <f t="shared" si="13"/>
        <v>11.600300000000001</v>
      </c>
      <c r="H117">
        <f t="shared" si="14"/>
        <v>19.364582390000002</v>
      </c>
      <c r="I117" s="17">
        <f t="shared" si="15"/>
        <v>4.8508293268545444E-4</v>
      </c>
      <c r="J117" s="17">
        <f t="shared" si="16"/>
        <v>1.0004850829326855</v>
      </c>
      <c r="K117">
        <f t="shared" si="18"/>
        <v>0.22782541935041958</v>
      </c>
      <c r="L117" s="37">
        <f t="shared" si="19"/>
        <v>5.1904421702194538E-2</v>
      </c>
      <c r="M117" s="11"/>
      <c r="N117" s="11"/>
      <c r="O117" s="11"/>
      <c r="P117" s="10">
        <v>42585</v>
      </c>
      <c r="Q117" s="11">
        <v>5.29</v>
      </c>
      <c r="R117" s="11">
        <v>7.9591836734693805E-2</v>
      </c>
      <c r="S117" s="11">
        <f t="shared" si="22"/>
        <v>1.0795918367346937</v>
      </c>
      <c r="T117" s="11">
        <f t="shared" si="23"/>
        <v>7.9071304757814292E-2</v>
      </c>
    </row>
    <row r="118" spans="1:20" ht="15.75" x14ac:dyDescent="0.25">
      <c r="A118" s="2">
        <v>42425</v>
      </c>
      <c r="B118">
        <v>2.56</v>
      </c>
      <c r="C118">
        <f t="shared" si="17"/>
        <v>-4.8327137546468363E-2</v>
      </c>
      <c r="D118">
        <v>1.7701</v>
      </c>
      <c r="E118">
        <v>1.7157</v>
      </c>
      <c r="F118">
        <v>9.8271999999999995</v>
      </c>
      <c r="G118">
        <f t="shared" si="13"/>
        <v>11.542899999999999</v>
      </c>
      <c r="H118">
        <f t="shared" si="14"/>
        <v>19.110826719999999</v>
      </c>
      <c r="I118" s="17">
        <f t="shared" si="15"/>
        <v>4.7924957241640698E-4</v>
      </c>
      <c r="J118" s="17">
        <f t="shared" si="16"/>
        <v>1.0004792495724164</v>
      </c>
      <c r="K118">
        <f t="shared" si="18"/>
        <v>-4.880638711888477E-2</v>
      </c>
      <c r="L118" s="37">
        <f t="shared" si="19"/>
        <v>2.3820634235984413E-3</v>
      </c>
      <c r="M118" s="11"/>
      <c r="N118" s="11"/>
      <c r="O118" s="11"/>
      <c r="P118" s="10">
        <v>42586</v>
      </c>
      <c r="Q118" s="11">
        <v>5.13</v>
      </c>
      <c r="R118" s="11">
        <v>-3.0245746691871481E-2</v>
      </c>
      <c r="S118" s="11">
        <f t="shared" si="22"/>
        <v>0.96975425330812848</v>
      </c>
      <c r="T118" s="11">
        <f t="shared" si="23"/>
        <v>-3.0765046190313908E-2</v>
      </c>
    </row>
    <row r="119" spans="1:20" ht="15.75" x14ac:dyDescent="0.25">
      <c r="A119" s="2">
        <v>42426</v>
      </c>
      <c r="B119">
        <v>2.7</v>
      </c>
      <c r="C119">
        <f t="shared" si="17"/>
        <v>5.4687500000000049E-2</v>
      </c>
      <c r="D119">
        <v>1.7669999999999999</v>
      </c>
      <c r="E119">
        <v>1.7623</v>
      </c>
      <c r="F119">
        <v>9.8553999999999995</v>
      </c>
      <c r="G119">
        <f t="shared" si="13"/>
        <v>11.617699999999999</v>
      </c>
      <c r="H119">
        <f t="shared" si="14"/>
        <v>19.176791799999997</v>
      </c>
      <c r="I119" s="17">
        <f t="shared" si="15"/>
        <v>4.8076717540745939E-4</v>
      </c>
      <c r="J119" s="17">
        <f t="shared" si="16"/>
        <v>1.0004807671754075</v>
      </c>
      <c r="K119">
        <f t="shared" si="18"/>
        <v>5.4206732824592589E-2</v>
      </c>
      <c r="L119" s="37">
        <f t="shared" si="19"/>
        <v>2.9383698835167638E-3</v>
      </c>
      <c r="M119" s="11"/>
      <c r="N119" s="11"/>
      <c r="O119" s="11"/>
      <c r="P119" s="10">
        <v>42587</v>
      </c>
      <c r="Q119" s="11">
        <v>4.8899999999999997</v>
      </c>
      <c r="R119" s="11">
        <v>-4.6783625730994198E-2</v>
      </c>
      <c r="S119" s="11">
        <f t="shared" si="22"/>
        <v>0.95321637426900585</v>
      </c>
      <c r="T119" s="11">
        <f t="shared" si="23"/>
        <v>-4.7300370395317475E-2</v>
      </c>
    </row>
    <row r="120" spans="1:20" ht="15.75" x14ac:dyDescent="0.25">
      <c r="A120" s="2">
        <v>42429</v>
      </c>
      <c r="B120">
        <v>2.61</v>
      </c>
      <c r="C120">
        <f t="shared" si="17"/>
        <v>-3.3333333333333444E-2</v>
      </c>
      <c r="D120">
        <v>1.7694000000000001</v>
      </c>
      <c r="E120">
        <v>1.7347000000000001</v>
      </c>
      <c r="F120">
        <v>9.8697999999999997</v>
      </c>
      <c r="G120">
        <f t="shared" si="13"/>
        <v>11.6045</v>
      </c>
      <c r="H120">
        <f t="shared" si="14"/>
        <v>19.198324119999999</v>
      </c>
      <c r="I120" s="17">
        <f t="shared" si="15"/>
        <v>4.8126236999856964E-4</v>
      </c>
      <c r="J120" s="17">
        <f t="shared" si="16"/>
        <v>1.0004812623699986</v>
      </c>
      <c r="K120">
        <f t="shared" si="18"/>
        <v>-3.3814595703332014E-2</v>
      </c>
      <c r="L120" s="37">
        <f t="shared" si="19"/>
        <v>1.1434268825797999E-3</v>
      </c>
      <c r="M120" s="11"/>
      <c r="N120" s="11"/>
      <c r="O120" s="11"/>
      <c r="P120" s="10">
        <v>42590</v>
      </c>
      <c r="Q120" s="11">
        <v>5.01</v>
      </c>
      <c r="R120" s="11">
        <v>2.4539877300613522E-2</v>
      </c>
      <c r="S120" s="11">
        <f t="shared" si="22"/>
        <v>1.0245398773006136</v>
      </c>
      <c r="T120" s="11">
        <f t="shared" si="23"/>
        <v>2.4023025094651762E-2</v>
      </c>
    </row>
    <row r="121" spans="1:20" ht="15.75" x14ac:dyDescent="0.25">
      <c r="A121" s="2">
        <v>42430</v>
      </c>
      <c r="B121">
        <v>2.76</v>
      </c>
      <c r="C121">
        <f t="shared" si="17"/>
        <v>5.7471264367816063E-2</v>
      </c>
      <c r="D121">
        <v>1.7810000000000001</v>
      </c>
      <c r="E121">
        <v>1.8249</v>
      </c>
      <c r="F121">
        <v>9.7735000000000003</v>
      </c>
      <c r="G121">
        <f t="shared" si="13"/>
        <v>11.5984</v>
      </c>
      <c r="H121">
        <f t="shared" si="14"/>
        <v>19.231503500000002</v>
      </c>
      <c r="I121" s="17">
        <f t="shared" si="15"/>
        <v>4.8202524597806828E-4</v>
      </c>
      <c r="J121" s="17">
        <f t="shared" si="16"/>
        <v>1.0004820252459781</v>
      </c>
      <c r="K121">
        <f t="shared" si="18"/>
        <v>5.6989239121837995E-2</v>
      </c>
      <c r="L121" s="37">
        <f t="shared" si="19"/>
        <v>3.2477733756860303E-3</v>
      </c>
      <c r="M121" s="11"/>
      <c r="N121" s="11"/>
      <c r="O121" s="11"/>
      <c r="P121" s="10">
        <v>42591</v>
      </c>
      <c r="Q121" s="11">
        <v>4.8100000000000005</v>
      </c>
      <c r="R121" s="11">
        <v>-3.9920159680638584E-2</v>
      </c>
      <c r="S121" s="11">
        <f t="shared" si="22"/>
        <v>0.96007984031936144</v>
      </c>
      <c r="T121" s="11">
        <f t="shared" si="23"/>
        <v>-4.0436005794957236E-2</v>
      </c>
    </row>
    <row r="122" spans="1:20" s="25" customFormat="1" ht="15.75" x14ac:dyDescent="0.25">
      <c r="A122" s="24">
        <v>42431</v>
      </c>
      <c r="B122" s="25">
        <v>3.4</v>
      </c>
      <c r="C122" s="25">
        <f t="shared" si="17"/>
        <v>0.23188405797101455</v>
      </c>
      <c r="D122">
        <v>1.8023</v>
      </c>
      <c r="E122" s="25">
        <v>1.8406</v>
      </c>
      <c r="F122" s="25">
        <v>9.7406000000000006</v>
      </c>
      <c r="G122">
        <f t="shared" si="13"/>
        <v>11.581200000000001</v>
      </c>
      <c r="H122">
        <f t="shared" si="14"/>
        <v>19.39608338</v>
      </c>
      <c r="I122" s="17">
        <f t="shared" si="15"/>
        <v>4.8580621747151831E-4</v>
      </c>
      <c r="J122" s="33">
        <f t="shared" si="16"/>
        <v>1.0004858062174715</v>
      </c>
      <c r="K122" s="25">
        <f t="shared" si="18"/>
        <v>0.23139825175354303</v>
      </c>
      <c r="L122" s="38">
        <f t="shared" si="19"/>
        <v>5.3545150914596079E-2</v>
      </c>
      <c r="O122" s="11"/>
      <c r="P122" s="10">
        <v>42592</v>
      </c>
      <c r="Q122" s="11">
        <v>4.8</v>
      </c>
      <c r="R122" s="11">
        <v>-2.0790020790022192E-3</v>
      </c>
      <c r="S122" s="11">
        <f t="shared" si="22"/>
        <v>0.99792099792099775</v>
      </c>
      <c r="T122" s="11">
        <f t="shared" si="23"/>
        <v>-2.5939475694884708E-3</v>
      </c>
    </row>
    <row r="123" spans="1:20" ht="15.75" x14ac:dyDescent="0.25">
      <c r="A123" s="2">
        <v>42432</v>
      </c>
      <c r="B123">
        <v>4.2699999999999996</v>
      </c>
      <c r="C123">
        <f t="shared" si="17"/>
        <v>0.25588235294117639</v>
      </c>
      <c r="D123">
        <v>1.8224</v>
      </c>
      <c r="E123">
        <v>1.8336999999999999</v>
      </c>
      <c r="F123">
        <v>9.6869999999999994</v>
      </c>
      <c r="G123">
        <f t="shared" si="13"/>
        <v>11.5207</v>
      </c>
      <c r="H123">
        <f t="shared" si="14"/>
        <v>19.487288799999998</v>
      </c>
      <c r="I123" s="17">
        <f t="shared" si="15"/>
        <v>4.8789928511872027E-4</v>
      </c>
      <c r="J123" s="17">
        <f t="shared" si="16"/>
        <v>1.0004878992851187</v>
      </c>
      <c r="K123">
        <f t="shared" si="18"/>
        <v>0.25539445365605767</v>
      </c>
      <c r="L123" s="37">
        <f t="shared" si="19"/>
        <v>6.5226326958276196E-2</v>
      </c>
      <c r="M123" s="11"/>
      <c r="N123" s="11"/>
      <c r="O123" s="11"/>
      <c r="P123" s="10">
        <v>42593</v>
      </c>
      <c r="Q123" s="11">
        <v>5.03</v>
      </c>
      <c r="R123" s="11">
        <v>4.791666666666676E-2</v>
      </c>
      <c r="S123" s="11">
        <f t="shared" si="22"/>
        <v>1.0479166666666668</v>
      </c>
      <c r="T123" s="11">
        <f t="shared" si="23"/>
        <v>4.7400395871183651E-2</v>
      </c>
    </row>
    <row r="124" spans="1:20" ht="15.75" x14ac:dyDescent="0.25">
      <c r="A124" s="2">
        <v>42433</v>
      </c>
      <c r="B124">
        <v>5.08</v>
      </c>
      <c r="C124">
        <f t="shared" si="17"/>
        <v>0.18969555035128818</v>
      </c>
      <c r="D124">
        <v>1.8446</v>
      </c>
      <c r="E124">
        <v>1.8740999999999999</v>
      </c>
      <c r="F124">
        <v>9.6580999999999992</v>
      </c>
      <c r="G124">
        <f t="shared" si="13"/>
        <v>11.5322</v>
      </c>
      <c r="H124">
        <f t="shared" si="14"/>
        <v>19.689431259999996</v>
      </c>
      <c r="I124" s="17">
        <f t="shared" si="15"/>
        <v>4.9253256698333914E-4</v>
      </c>
      <c r="J124" s="17">
        <f t="shared" si="16"/>
        <v>1.0004925325669833</v>
      </c>
      <c r="K124">
        <f t="shared" si="18"/>
        <v>0.18920301778430484</v>
      </c>
      <c r="L124" s="37">
        <f t="shared" si="19"/>
        <v>3.5797781938687975E-2</v>
      </c>
      <c r="M124" s="11"/>
      <c r="N124" s="11"/>
      <c r="O124" s="11"/>
      <c r="P124" s="10">
        <v>42594</v>
      </c>
      <c r="Q124" s="11">
        <v>5.0199999999999996</v>
      </c>
      <c r="R124" s="11">
        <v>-1.988071570576675E-3</v>
      </c>
      <c r="S124" s="11">
        <f t="shared" si="22"/>
        <v>0.99801192842942332</v>
      </c>
      <c r="T124" s="11">
        <f t="shared" si="23"/>
        <v>-2.5045959292262477E-3</v>
      </c>
    </row>
    <row r="125" spans="1:20" ht="15.75" x14ac:dyDescent="0.25">
      <c r="A125" s="2">
        <v>42436</v>
      </c>
      <c r="B125">
        <v>5.23</v>
      </c>
      <c r="C125">
        <f t="shared" si="17"/>
        <v>2.9527559055118179E-2</v>
      </c>
      <c r="D125">
        <v>1.845</v>
      </c>
      <c r="E125">
        <v>1.9056999999999999</v>
      </c>
      <c r="F125">
        <v>9.7253000000000007</v>
      </c>
      <c r="G125">
        <f t="shared" si="13"/>
        <v>11.631</v>
      </c>
      <c r="H125">
        <f t="shared" si="14"/>
        <v>19.848878500000001</v>
      </c>
      <c r="I125" s="17">
        <f t="shared" si="15"/>
        <v>4.9618173503707119E-4</v>
      </c>
      <c r="J125" s="17">
        <f t="shared" si="16"/>
        <v>1.0004961817350371</v>
      </c>
      <c r="K125">
        <f t="shared" si="18"/>
        <v>2.9031377320081108E-2</v>
      </c>
      <c r="L125" s="37">
        <f t="shared" si="19"/>
        <v>8.4282086910091969E-4</v>
      </c>
      <c r="M125" s="11"/>
      <c r="N125" s="11"/>
      <c r="O125" s="11"/>
      <c r="P125" s="10">
        <v>42597</v>
      </c>
      <c r="Q125" s="11">
        <v>5.5</v>
      </c>
      <c r="R125" s="11">
        <v>9.5617529880478183E-2</v>
      </c>
      <c r="S125" s="11">
        <f t="shared" si="22"/>
        <v>1.0956175298804782</v>
      </c>
      <c r="T125" s="11">
        <f t="shared" si="23"/>
        <v>9.5098368565223315E-2</v>
      </c>
    </row>
    <row r="126" spans="1:20" ht="15.75" x14ac:dyDescent="0.25">
      <c r="A126" s="2">
        <v>42437</v>
      </c>
      <c r="B126">
        <v>4.3</v>
      </c>
      <c r="C126">
        <f t="shared" si="17"/>
        <v>-0.17782026768642459</v>
      </c>
      <c r="D126">
        <v>1.8873</v>
      </c>
      <c r="E126">
        <v>1.8287</v>
      </c>
      <c r="F126">
        <v>9.7931000000000008</v>
      </c>
      <c r="G126">
        <f t="shared" si="13"/>
        <v>11.6218</v>
      </c>
      <c r="H126">
        <f t="shared" si="14"/>
        <v>20.311217630000002</v>
      </c>
      <c r="I126" s="17">
        <f t="shared" si="15"/>
        <v>5.0673568902848132E-4</v>
      </c>
      <c r="J126" s="17">
        <f t="shared" si="16"/>
        <v>1.0005067356890285</v>
      </c>
      <c r="K126">
        <f t="shared" si="18"/>
        <v>-0.17832700337545307</v>
      </c>
      <c r="L126" s="37">
        <f t="shared" si="19"/>
        <v>3.1800520132868854E-2</v>
      </c>
      <c r="M126" s="11"/>
      <c r="N126" s="11"/>
      <c r="O126" s="11"/>
      <c r="P126" s="10">
        <v>42598</v>
      </c>
      <c r="Q126" s="11">
        <v>5.91</v>
      </c>
      <c r="R126" s="11">
        <v>7.4545454545454568E-2</v>
      </c>
      <c r="S126" s="11">
        <f t="shared" si="22"/>
        <v>1.0745454545454545</v>
      </c>
      <c r="T126" s="11">
        <f t="shared" si="23"/>
        <v>7.4027069919890706E-2</v>
      </c>
    </row>
    <row r="127" spans="1:20" ht="15.75" x14ac:dyDescent="0.25">
      <c r="A127" s="2">
        <v>42438</v>
      </c>
      <c r="B127">
        <v>4.63</v>
      </c>
      <c r="C127">
        <f t="shared" si="17"/>
        <v>7.6744186046511648E-2</v>
      </c>
      <c r="D127">
        <v>1.8955</v>
      </c>
      <c r="E127">
        <v>1.8759999999999999</v>
      </c>
      <c r="F127">
        <v>9.8123000000000005</v>
      </c>
      <c r="G127">
        <f t="shared" si="13"/>
        <v>11.6883</v>
      </c>
      <c r="H127">
        <f t="shared" si="14"/>
        <v>20.475214650000002</v>
      </c>
      <c r="I127" s="17">
        <f t="shared" si="15"/>
        <v>5.1046958290301703E-4</v>
      </c>
      <c r="J127" s="17">
        <f t="shared" si="16"/>
        <v>1.000510469582903</v>
      </c>
      <c r="K127">
        <f t="shared" si="18"/>
        <v>7.6233716463608631E-2</v>
      </c>
      <c r="L127" s="37">
        <f t="shared" si="19"/>
        <v>5.8115795258538733E-3</v>
      </c>
      <c r="M127" s="11"/>
      <c r="N127" s="11"/>
      <c r="O127" s="11"/>
      <c r="P127" s="10">
        <v>42599</v>
      </c>
      <c r="Q127" s="11">
        <v>5.68</v>
      </c>
      <c r="R127" s="11">
        <v>-3.8917089678511069E-2</v>
      </c>
      <c r="S127" s="11">
        <f t="shared" si="22"/>
        <v>0.96108291032148896</v>
      </c>
      <c r="T127" s="11">
        <f t="shared" si="23"/>
        <v>-3.943287856953806E-2</v>
      </c>
    </row>
    <row r="128" spans="1:20" ht="16.5" thickBot="1" x14ac:dyDescent="0.3">
      <c r="A128" s="2">
        <v>42439</v>
      </c>
      <c r="B128">
        <v>4.6100000000000003</v>
      </c>
      <c r="C128">
        <f t="shared" si="17"/>
        <v>-4.3196544276456967E-3</v>
      </c>
      <c r="D128">
        <v>1.8955</v>
      </c>
      <c r="E128">
        <v>1.9323000000000001</v>
      </c>
      <c r="F128">
        <v>9.8018999999999998</v>
      </c>
      <c r="G128">
        <f t="shared" si="13"/>
        <v>11.7342</v>
      </c>
      <c r="H128">
        <f t="shared" si="14"/>
        <v>20.51180145</v>
      </c>
      <c r="I128" s="17">
        <f t="shared" si="15"/>
        <v>5.1130190176151835E-4</v>
      </c>
      <c r="J128" s="17">
        <f t="shared" si="16"/>
        <v>1.0005113019017615</v>
      </c>
      <c r="K128">
        <f t="shared" si="18"/>
        <v>-4.830956329407215E-3</v>
      </c>
      <c r="L128" s="37">
        <f t="shared" si="19"/>
        <v>2.3338139056639632E-5</v>
      </c>
      <c r="M128" s="11"/>
      <c r="N128" s="11"/>
      <c r="O128" s="11"/>
      <c r="P128" s="13">
        <v>42600</v>
      </c>
      <c r="Q128" s="14">
        <v>6.2</v>
      </c>
      <c r="R128" s="14">
        <v>9.1549295774647974E-2</v>
      </c>
      <c r="S128" s="14">
        <f t="shared" si="22"/>
        <v>1.091549295774648</v>
      </c>
      <c r="T128" s="11">
        <f t="shared" si="23"/>
        <v>9.1033526347696E-2</v>
      </c>
    </row>
    <row r="129" spans="1:18" ht="15.75" x14ac:dyDescent="0.25">
      <c r="A129" s="2">
        <v>42440</v>
      </c>
      <c r="B129">
        <v>4.7</v>
      </c>
      <c r="C129">
        <f t="shared" si="17"/>
        <v>1.9522776572668082E-2</v>
      </c>
      <c r="D129">
        <v>1.8915999999999999</v>
      </c>
      <c r="E129">
        <v>1.9839</v>
      </c>
      <c r="F129">
        <v>9.7341999999999995</v>
      </c>
      <c r="G129">
        <f t="shared" si="13"/>
        <v>11.7181</v>
      </c>
      <c r="H129">
        <f t="shared" si="14"/>
        <v>20.397112719999996</v>
      </c>
      <c r="I129" s="17">
        <f t="shared" si="15"/>
        <v>5.0869198612168987E-4</v>
      </c>
      <c r="J129" s="17">
        <f t="shared" si="16"/>
        <v>1.0005086919861217</v>
      </c>
      <c r="K129">
        <f t="shared" si="18"/>
        <v>1.9014084586546392E-2</v>
      </c>
      <c r="L129" s="37">
        <f t="shared" si="19"/>
        <v>3.6153541266434108E-4</v>
      </c>
      <c r="M129" s="11"/>
      <c r="N129" s="11"/>
      <c r="O129" s="11"/>
      <c r="P129" s="11"/>
      <c r="Q129" s="11"/>
      <c r="R129" s="11"/>
    </row>
    <row r="130" spans="1:18" ht="15.75" x14ac:dyDescent="0.25">
      <c r="A130" s="2">
        <v>42443</v>
      </c>
      <c r="B130">
        <v>4.38</v>
      </c>
      <c r="C130">
        <f t="shared" si="17"/>
        <v>-6.808510638297878E-2</v>
      </c>
      <c r="D130">
        <v>1.9016999999999999</v>
      </c>
      <c r="E130">
        <v>1.9592000000000001</v>
      </c>
      <c r="F130">
        <v>9.7222000000000008</v>
      </c>
      <c r="G130">
        <f t="shared" si="13"/>
        <v>11.6814</v>
      </c>
      <c r="H130">
        <f t="shared" si="14"/>
        <v>20.447907740000002</v>
      </c>
      <c r="I130" s="17">
        <f t="shared" si="15"/>
        <v>5.0984820942612252E-4</v>
      </c>
      <c r="J130" s="17">
        <f t="shared" si="16"/>
        <v>1.0005098482094261</v>
      </c>
      <c r="K130">
        <f t="shared" si="18"/>
        <v>-6.8594954592404903E-2</v>
      </c>
      <c r="L130" s="37">
        <f t="shared" si="19"/>
        <v>4.7052677955340908E-3</v>
      </c>
      <c r="M130" s="11"/>
      <c r="N130" s="11"/>
      <c r="O130" s="11"/>
      <c r="P130" s="11"/>
      <c r="Q130" s="11"/>
      <c r="R130" s="11"/>
    </row>
    <row r="131" spans="1:18" ht="15.75" x14ac:dyDescent="0.25">
      <c r="A131" s="2">
        <v>42444</v>
      </c>
      <c r="B131">
        <v>4.18</v>
      </c>
      <c r="C131">
        <f t="shared" si="17"/>
        <v>-4.5662100456621044E-2</v>
      </c>
      <c r="D131">
        <v>1.9102999999999999</v>
      </c>
      <c r="E131">
        <v>1.9699</v>
      </c>
      <c r="F131">
        <v>9.7213999999999992</v>
      </c>
      <c r="G131">
        <f t="shared" ref="G131:G194" si="24">E131+F131</f>
        <v>11.691299999999998</v>
      </c>
      <c r="H131">
        <f t="shared" ref="H131:H194" si="25">E131+D131*(G131-E131)</f>
        <v>20.540690419999997</v>
      </c>
      <c r="I131" s="17">
        <f t="shared" ref="I131:I194" si="26">(((H131/100)+1)^(1/365)-1)</f>
        <v>5.1195892345190508E-4</v>
      </c>
      <c r="J131" s="17">
        <f t="shared" ref="J131:J194" si="27">1+I131</f>
        <v>1.0005119589234519</v>
      </c>
      <c r="K131">
        <f t="shared" si="18"/>
        <v>-4.6174059380072949E-2</v>
      </c>
      <c r="L131" s="37">
        <f t="shared" si="19"/>
        <v>2.1320437596345026E-3</v>
      </c>
      <c r="M131" s="11"/>
      <c r="N131" s="11"/>
      <c r="O131" s="11"/>
      <c r="P131" s="11"/>
      <c r="Q131" s="11"/>
      <c r="R131" s="11"/>
    </row>
    <row r="132" spans="1:18" ht="15.75" x14ac:dyDescent="0.25">
      <c r="A132" s="2">
        <v>42445</v>
      </c>
      <c r="B132">
        <v>4.3899999999999997</v>
      </c>
      <c r="C132">
        <f t="shared" ref="C132:C195" si="28">(B132-B131)/B131</f>
        <v>5.0239234449760757E-2</v>
      </c>
      <c r="D132">
        <v>1.9157</v>
      </c>
      <c r="E132">
        <v>1.9081000000000001</v>
      </c>
      <c r="F132">
        <v>9.6991999999999994</v>
      </c>
      <c r="G132">
        <f t="shared" si="24"/>
        <v>11.607299999999999</v>
      </c>
      <c r="H132">
        <f t="shared" si="25"/>
        <v>20.488857439999997</v>
      </c>
      <c r="I132" s="17">
        <f t="shared" si="26"/>
        <v>5.1077997434401112E-4</v>
      </c>
      <c r="J132" s="17">
        <f t="shared" si="27"/>
        <v>1.000510779974344</v>
      </c>
      <c r="K132">
        <f t="shared" ref="K132:K195" si="29">C132-I132</f>
        <v>4.9728454475416746E-2</v>
      </c>
      <c r="L132" s="37">
        <f t="shared" ref="L132:L195" si="30">K132^2</f>
        <v>2.4729191845135959E-3</v>
      </c>
      <c r="M132" s="11"/>
      <c r="N132" s="11"/>
      <c r="O132" s="11"/>
      <c r="P132" s="11"/>
      <c r="Q132" s="11"/>
      <c r="R132" s="11"/>
    </row>
    <row r="133" spans="1:18" ht="15.75" x14ac:dyDescent="0.25">
      <c r="A133" s="2">
        <v>42446</v>
      </c>
      <c r="B133">
        <v>4.79</v>
      </c>
      <c r="C133">
        <f t="shared" si="28"/>
        <v>9.1116173120729019E-2</v>
      </c>
      <c r="D133">
        <v>1.9281000000000001</v>
      </c>
      <c r="E133">
        <v>1.8957999999999999</v>
      </c>
      <c r="F133">
        <v>9.6675000000000004</v>
      </c>
      <c r="G133">
        <f t="shared" si="24"/>
        <v>11.5633</v>
      </c>
      <c r="H133">
        <f t="shared" si="25"/>
        <v>20.535706750000003</v>
      </c>
      <c r="I133" s="17">
        <f t="shared" si="26"/>
        <v>5.1184559108063965E-4</v>
      </c>
      <c r="J133" s="17">
        <f t="shared" si="27"/>
        <v>1.0005118455910806</v>
      </c>
      <c r="K133">
        <f t="shared" si="29"/>
        <v>9.0604327529648379E-2</v>
      </c>
      <c r="L133" s="37">
        <f t="shared" si="30"/>
        <v>8.2091441670997991E-3</v>
      </c>
      <c r="M133" s="11"/>
      <c r="N133" s="11"/>
      <c r="O133" s="11"/>
      <c r="P133" s="11"/>
      <c r="Q133" s="11"/>
      <c r="R133" s="11"/>
    </row>
    <row r="134" spans="1:18" ht="15.75" x14ac:dyDescent="0.25">
      <c r="A134" s="2">
        <v>42447</v>
      </c>
      <c r="B134">
        <v>4.91</v>
      </c>
      <c r="C134">
        <f t="shared" si="28"/>
        <v>2.5052192066805867E-2</v>
      </c>
      <c r="D134">
        <v>1.9302000000000001</v>
      </c>
      <c r="E134">
        <v>1.8732</v>
      </c>
      <c r="F134">
        <v>9.6438000000000006</v>
      </c>
      <c r="G134">
        <f t="shared" si="24"/>
        <v>11.517000000000001</v>
      </c>
      <c r="H134">
        <f t="shared" si="25"/>
        <v>20.487662760000003</v>
      </c>
      <c r="I134" s="17">
        <f t="shared" si="26"/>
        <v>5.1075279520085282E-4</v>
      </c>
      <c r="J134" s="17">
        <f t="shared" si="27"/>
        <v>1.0005107527952009</v>
      </c>
      <c r="K134">
        <f t="shared" si="29"/>
        <v>2.4541439271605014E-2</v>
      </c>
      <c r="L134" s="37">
        <f t="shared" si="30"/>
        <v>6.0228224152187682E-4</v>
      </c>
      <c r="M134" s="11"/>
      <c r="N134" s="11"/>
      <c r="O134" s="11"/>
      <c r="P134" s="11"/>
      <c r="Q134" s="11"/>
      <c r="R134" s="11"/>
    </row>
    <row r="135" spans="1:18" ht="15.75" x14ac:dyDescent="0.25">
      <c r="A135" s="2">
        <v>42450</v>
      </c>
      <c r="B135">
        <v>4.88</v>
      </c>
      <c r="C135">
        <f t="shared" si="28"/>
        <v>-6.1099796334012722E-3</v>
      </c>
      <c r="D135">
        <v>1.9323000000000001</v>
      </c>
      <c r="E135">
        <v>1.9155</v>
      </c>
      <c r="F135">
        <v>9.6305999999999994</v>
      </c>
      <c r="G135">
        <f t="shared" si="24"/>
        <v>11.546099999999999</v>
      </c>
      <c r="H135">
        <f t="shared" si="25"/>
        <v>20.52470838</v>
      </c>
      <c r="I135" s="17">
        <f t="shared" si="26"/>
        <v>5.1159546341050799E-4</v>
      </c>
      <c r="J135" s="17">
        <f t="shared" si="27"/>
        <v>1.0005115954634105</v>
      </c>
      <c r="K135">
        <f t="shared" si="29"/>
        <v>-6.6215750968117802E-3</v>
      </c>
      <c r="L135" s="37">
        <f t="shared" si="30"/>
        <v>4.3845256762717937E-5</v>
      </c>
      <c r="M135" s="11"/>
      <c r="N135" s="11"/>
      <c r="O135" s="11"/>
      <c r="P135" s="11"/>
      <c r="Q135" s="11"/>
      <c r="R135" s="11"/>
    </row>
    <row r="136" spans="1:18" ht="15.75" x14ac:dyDescent="0.25">
      <c r="A136" s="2">
        <v>42451</v>
      </c>
      <c r="B136">
        <v>4.82</v>
      </c>
      <c r="C136">
        <f t="shared" si="28"/>
        <v>-1.2295081967213035E-2</v>
      </c>
      <c r="D136">
        <v>1.9340999999999999</v>
      </c>
      <c r="E136">
        <v>1.9403000000000001</v>
      </c>
      <c r="F136">
        <v>9.6295999999999999</v>
      </c>
      <c r="G136">
        <f t="shared" si="24"/>
        <v>11.569900000000001</v>
      </c>
      <c r="H136">
        <f t="shared" si="25"/>
        <v>20.564909360000001</v>
      </c>
      <c r="I136" s="17">
        <f t="shared" si="26"/>
        <v>5.1250961368021208E-4</v>
      </c>
      <c r="J136" s="17">
        <f t="shared" si="27"/>
        <v>1.0005125096136802</v>
      </c>
      <c r="K136">
        <f t="shared" si="29"/>
        <v>-1.2807591580893247E-2</v>
      </c>
      <c r="L136" s="37">
        <f t="shared" si="30"/>
        <v>1.6403440210296759E-4</v>
      </c>
      <c r="O136" s="11"/>
    </row>
    <row r="137" spans="1:18" ht="15.75" x14ac:dyDescent="0.25">
      <c r="A137" s="2">
        <v>42452</v>
      </c>
      <c r="B137">
        <v>4.13</v>
      </c>
      <c r="C137">
        <f t="shared" si="28"/>
        <v>-0.14315352697095443</v>
      </c>
      <c r="D137">
        <v>1.9544999999999999</v>
      </c>
      <c r="E137">
        <v>1.8786</v>
      </c>
      <c r="F137">
        <v>9.6488999999999994</v>
      </c>
      <c r="G137">
        <f t="shared" si="24"/>
        <v>11.5275</v>
      </c>
      <c r="H137">
        <f t="shared" si="25"/>
        <v>20.737375049999997</v>
      </c>
      <c r="I137" s="17">
        <f t="shared" si="26"/>
        <v>5.1642795131545682E-4</v>
      </c>
      <c r="J137" s="17">
        <f t="shared" si="27"/>
        <v>1.0005164279513155</v>
      </c>
      <c r="K137">
        <f t="shared" si="29"/>
        <v>-0.14366995492226989</v>
      </c>
      <c r="L137" s="37">
        <f t="shared" si="30"/>
        <v>2.0641055947367062E-2</v>
      </c>
      <c r="O137" s="11"/>
    </row>
    <row r="138" spans="1:18" ht="15.75" x14ac:dyDescent="0.25">
      <c r="A138" s="2">
        <v>42453</v>
      </c>
      <c r="B138">
        <v>4.25</v>
      </c>
      <c r="C138">
        <f t="shared" si="28"/>
        <v>2.9055690072639251E-2</v>
      </c>
      <c r="D138">
        <v>1.954</v>
      </c>
      <c r="E138">
        <v>1.9</v>
      </c>
      <c r="F138">
        <v>9.6529000000000007</v>
      </c>
      <c r="G138">
        <f t="shared" si="24"/>
        <v>11.552900000000001</v>
      </c>
      <c r="H138">
        <f t="shared" si="25"/>
        <v>20.761766599999998</v>
      </c>
      <c r="I138" s="17">
        <f t="shared" si="26"/>
        <v>5.1698166503522103E-4</v>
      </c>
      <c r="J138" s="17">
        <f t="shared" si="27"/>
        <v>1.0005169816650352</v>
      </c>
      <c r="K138">
        <f t="shared" si="29"/>
        <v>2.853870840760403E-2</v>
      </c>
      <c r="L138" s="37">
        <f t="shared" si="30"/>
        <v>8.1445787757424893E-4</v>
      </c>
      <c r="O138" s="11"/>
    </row>
    <row r="139" spans="1:18" ht="15.75" x14ac:dyDescent="0.25">
      <c r="A139" s="2">
        <v>42457</v>
      </c>
      <c r="B139">
        <v>4.1500000000000004</v>
      </c>
      <c r="C139">
        <f t="shared" si="28"/>
        <v>-2.3529411764705799E-2</v>
      </c>
      <c r="D139">
        <v>1.956</v>
      </c>
      <c r="E139">
        <v>1.8860000000000001</v>
      </c>
      <c r="F139">
        <v>9.6549999999999994</v>
      </c>
      <c r="G139">
        <f t="shared" si="24"/>
        <v>11.541</v>
      </c>
      <c r="H139">
        <f t="shared" si="25"/>
        <v>20.771180000000001</v>
      </c>
      <c r="I139" s="17">
        <f t="shared" si="26"/>
        <v>5.1719532924243694E-4</v>
      </c>
      <c r="J139" s="17">
        <f t="shared" si="27"/>
        <v>1.0005171953292424</v>
      </c>
      <c r="K139">
        <f t="shared" si="29"/>
        <v>-2.4046607093948236E-2</v>
      </c>
      <c r="L139" s="37">
        <f t="shared" si="30"/>
        <v>5.7823931273072167E-4</v>
      </c>
      <c r="O139" s="11"/>
    </row>
    <row r="140" spans="1:18" ht="15.75" x14ac:dyDescent="0.25">
      <c r="A140" s="2">
        <v>42458</v>
      </c>
      <c r="B140">
        <v>4.04</v>
      </c>
      <c r="C140">
        <f t="shared" si="28"/>
        <v>-2.6506024096385618E-2</v>
      </c>
      <c r="D140">
        <v>1.9502000000000002</v>
      </c>
      <c r="E140">
        <v>1.8035000000000001</v>
      </c>
      <c r="F140">
        <v>9.6253999999999991</v>
      </c>
      <c r="G140">
        <f t="shared" si="24"/>
        <v>11.428899999999999</v>
      </c>
      <c r="H140">
        <f t="shared" si="25"/>
        <v>20.574955079999999</v>
      </c>
      <c r="I140" s="17">
        <f t="shared" si="26"/>
        <v>5.1273800088069699E-4</v>
      </c>
      <c r="J140" s="17">
        <f t="shared" si="27"/>
        <v>1.0005127380008807</v>
      </c>
      <c r="K140">
        <f t="shared" si="29"/>
        <v>-2.7018762097266315E-2</v>
      </c>
      <c r="L140" s="37">
        <f t="shared" si="30"/>
        <v>7.3001350526867483E-4</v>
      </c>
      <c r="O140" s="11"/>
    </row>
    <row r="141" spans="1:18" ht="15.75" x14ac:dyDescent="0.25">
      <c r="A141" s="2">
        <v>42459</v>
      </c>
      <c r="B141">
        <v>4.01</v>
      </c>
      <c r="C141">
        <f t="shared" si="28"/>
        <v>-7.425742574257487E-3</v>
      </c>
      <c r="D141">
        <v>1.9489000000000001</v>
      </c>
      <c r="E141">
        <v>1.8228</v>
      </c>
      <c r="F141">
        <v>9.6190999999999995</v>
      </c>
      <c r="G141">
        <f t="shared" si="24"/>
        <v>11.4419</v>
      </c>
      <c r="H141">
        <f t="shared" si="25"/>
        <v>20.569463989999999</v>
      </c>
      <c r="I141" s="17">
        <f t="shared" si="26"/>
        <v>5.1261316452744232E-4</v>
      </c>
      <c r="J141" s="17">
        <f t="shared" si="27"/>
        <v>1.0005126131645274</v>
      </c>
      <c r="K141">
        <f t="shared" si="29"/>
        <v>-7.9383557387849302E-3</v>
      </c>
      <c r="L141" s="37">
        <f t="shared" si="30"/>
        <v>6.3017491835499638E-5</v>
      </c>
      <c r="O141" s="11"/>
    </row>
    <row r="142" spans="1:18" ht="15.75" x14ac:dyDescent="0.25">
      <c r="A142" s="2">
        <v>42460</v>
      </c>
      <c r="B142">
        <v>4.12</v>
      </c>
      <c r="C142">
        <f t="shared" si="28"/>
        <v>2.7431421446384122E-2</v>
      </c>
      <c r="D142">
        <v>1.9471000000000001</v>
      </c>
      <c r="E142">
        <v>1.7686999999999999</v>
      </c>
      <c r="F142">
        <v>9.6257000000000001</v>
      </c>
      <c r="G142">
        <f t="shared" si="24"/>
        <v>11.394400000000001</v>
      </c>
      <c r="H142">
        <f t="shared" si="25"/>
        <v>20.510900470000003</v>
      </c>
      <c r="I142" s="17">
        <f t="shared" si="26"/>
        <v>5.1128140825240642E-4</v>
      </c>
      <c r="J142" s="17">
        <f t="shared" si="27"/>
        <v>1.0005112814082524</v>
      </c>
      <c r="K142">
        <f t="shared" si="29"/>
        <v>2.6920140038131715E-2</v>
      </c>
      <c r="L142" s="37">
        <f t="shared" si="30"/>
        <v>7.2469393967262226E-4</v>
      </c>
      <c r="O142" s="11"/>
    </row>
    <row r="143" spans="1:18" ht="15.75" x14ac:dyDescent="0.25">
      <c r="A143" s="2">
        <v>42461</v>
      </c>
      <c r="B143">
        <v>3.83</v>
      </c>
      <c r="C143">
        <f t="shared" si="28"/>
        <v>-7.0388349514563117E-2</v>
      </c>
      <c r="D143">
        <v>1.9339</v>
      </c>
      <c r="E143">
        <v>1.7705</v>
      </c>
      <c r="F143">
        <v>9.6029</v>
      </c>
      <c r="G143">
        <f t="shared" si="24"/>
        <v>11.3734</v>
      </c>
      <c r="H143">
        <f t="shared" si="25"/>
        <v>20.341548309999997</v>
      </c>
      <c r="I143" s="17">
        <f t="shared" si="26"/>
        <v>5.0742664216030242E-4</v>
      </c>
      <c r="J143" s="17">
        <f t="shared" si="27"/>
        <v>1.0005074266421603</v>
      </c>
      <c r="K143">
        <f t="shared" si="29"/>
        <v>-7.089577615672342E-2</v>
      </c>
      <c r="L143" s="37">
        <f t="shared" si="30"/>
        <v>5.0262110768642329E-3</v>
      </c>
      <c r="O143" s="11"/>
    </row>
    <row r="144" spans="1:18" ht="15.75" x14ac:dyDescent="0.25">
      <c r="A144" s="2">
        <v>42464</v>
      </c>
      <c r="B144">
        <v>3.7199999999999998</v>
      </c>
      <c r="C144">
        <f t="shared" si="28"/>
        <v>-2.872062663185387E-2</v>
      </c>
      <c r="D144">
        <v>1.9433</v>
      </c>
      <c r="E144">
        <v>1.7618</v>
      </c>
      <c r="F144">
        <v>9.5993999999999993</v>
      </c>
      <c r="G144">
        <f t="shared" si="24"/>
        <v>11.3612</v>
      </c>
      <c r="H144">
        <f t="shared" si="25"/>
        <v>20.416314020000002</v>
      </c>
      <c r="I144" s="17">
        <f t="shared" si="26"/>
        <v>5.091291135201903E-4</v>
      </c>
      <c r="J144" s="17">
        <f t="shared" si="27"/>
        <v>1.0005091291135202</v>
      </c>
      <c r="K144">
        <f t="shared" si="29"/>
        <v>-2.9229755745374061E-2</v>
      </c>
      <c r="L144" s="37">
        <f t="shared" si="30"/>
        <v>8.543786209342279E-4</v>
      </c>
      <c r="O144" s="11"/>
    </row>
    <row r="145" spans="1:15" ht="15.75" x14ac:dyDescent="0.25">
      <c r="A145" s="2">
        <v>42465</v>
      </c>
      <c r="B145">
        <v>3.76</v>
      </c>
      <c r="C145">
        <f t="shared" si="28"/>
        <v>1.075268817204302E-2</v>
      </c>
      <c r="D145">
        <v>1.9351</v>
      </c>
      <c r="E145">
        <v>1.7201</v>
      </c>
      <c r="F145">
        <v>9.6488999999999994</v>
      </c>
      <c r="G145">
        <f t="shared" si="24"/>
        <v>11.369</v>
      </c>
      <c r="H145">
        <f t="shared" si="25"/>
        <v>20.391686389999997</v>
      </c>
      <c r="I145" s="17">
        <f t="shared" si="26"/>
        <v>5.0856844034852244E-4</v>
      </c>
      <c r="J145" s="17">
        <f t="shared" si="27"/>
        <v>1.0005085684403485</v>
      </c>
      <c r="K145">
        <f t="shared" si="29"/>
        <v>1.0244119731694498E-2</v>
      </c>
      <c r="L145" s="37">
        <f t="shared" si="30"/>
        <v>1.0494198907729254E-4</v>
      </c>
      <c r="O145" s="11"/>
    </row>
    <row r="146" spans="1:15" ht="15.75" x14ac:dyDescent="0.25">
      <c r="A146" s="2">
        <v>42466</v>
      </c>
      <c r="B146">
        <v>3.73</v>
      </c>
      <c r="C146">
        <f t="shared" si="28"/>
        <v>-7.9787234042552682E-3</v>
      </c>
      <c r="D146">
        <v>1.9287999999999998</v>
      </c>
      <c r="E146">
        <v>1.7549000000000001</v>
      </c>
      <c r="F146">
        <v>9.5945</v>
      </c>
      <c r="G146">
        <f t="shared" si="24"/>
        <v>11.349399999999999</v>
      </c>
      <c r="H146">
        <f t="shared" si="25"/>
        <v>20.260771599999998</v>
      </c>
      <c r="I146" s="17">
        <f t="shared" si="26"/>
        <v>5.0558610998163722E-4</v>
      </c>
      <c r="J146" s="17">
        <f t="shared" si="27"/>
        <v>1.0005055861099816</v>
      </c>
      <c r="K146">
        <f t="shared" si="29"/>
        <v>-8.4843095142369054E-3</v>
      </c>
      <c r="L146" s="37">
        <f t="shared" si="30"/>
        <v>7.1983507933370879E-5</v>
      </c>
      <c r="O146" s="11"/>
    </row>
    <row r="147" spans="1:15" ht="15.75" x14ac:dyDescent="0.25">
      <c r="A147" s="2">
        <v>42467</v>
      </c>
      <c r="B147">
        <v>3.61</v>
      </c>
      <c r="C147">
        <f t="shared" si="28"/>
        <v>-3.2171581769437026E-2</v>
      </c>
      <c r="D147">
        <v>1.9306000000000001</v>
      </c>
      <c r="E147">
        <v>1.6888999999999998</v>
      </c>
      <c r="F147">
        <v>9.6379999999999999</v>
      </c>
      <c r="G147">
        <f t="shared" si="24"/>
        <v>11.3269</v>
      </c>
      <c r="H147">
        <f t="shared" si="25"/>
        <v>20.296022799999999</v>
      </c>
      <c r="I147" s="17">
        <f t="shared" si="26"/>
        <v>5.0638947534631384E-4</v>
      </c>
      <c r="J147" s="17">
        <f t="shared" si="27"/>
        <v>1.0005063894753463</v>
      </c>
      <c r="K147">
        <f t="shared" si="29"/>
        <v>-3.267797124478334E-2</v>
      </c>
      <c r="L147" s="37">
        <f t="shared" si="30"/>
        <v>1.0678498046748869E-3</v>
      </c>
      <c r="O147" s="11"/>
    </row>
    <row r="148" spans="1:15" ht="15.75" x14ac:dyDescent="0.25">
      <c r="A148" s="2">
        <v>42468</v>
      </c>
      <c r="B148">
        <v>3.76</v>
      </c>
      <c r="C148">
        <f t="shared" si="28"/>
        <v>4.15512465373961E-2</v>
      </c>
      <c r="D148">
        <v>1.9327999999999999</v>
      </c>
      <c r="E148">
        <v>1.7166999999999999</v>
      </c>
      <c r="F148">
        <v>9.6385000000000005</v>
      </c>
      <c r="G148">
        <f t="shared" si="24"/>
        <v>11.3552</v>
      </c>
      <c r="H148">
        <f t="shared" si="25"/>
        <v>20.345992799999998</v>
      </c>
      <c r="I148" s="17">
        <f t="shared" si="26"/>
        <v>5.0752787601959781E-4</v>
      </c>
      <c r="J148" s="17">
        <f t="shared" si="27"/>
        <v>1.0005075278760196</v>
      </c>
      <c r="K148">
        <f t="shared" si="29"/>
        <v>4.1043718661376502E-2</v>
      </c>
      <c r="L148" s="37">
        <f t="shared" si="30"/>
        <v>1.6845868415542257E-3</v>
      </c>
      <c r="O148" s="11"/>
    </row>
    <row r="149" spans="1:15" ht="15.75" x14ac:dyDescent="0.25">
      <c r="A149" s="2">
        <v>42471</v>
      </c>
      <c r="B149">
        <v>4.5</v>
      </c>
      <c r="C149">
        <f t="shared" si="28"/>
        <v>0.19680851063829793</v>
      </c>
      <c r="D149">
        <v>1.9464000000000001</v>
      </c>
      <c r="E149">
        <v>1.7254</v>
      </c>
      <c r="F149">
        <v>9.5801999999999996</v>
      </c>
      <c r="G149">
        <f t="shared" si="24"/>
        <v>11.3056</v>
      </c>
      <c r="H149">
        <f t="shared" si="25"/>
        <v>20.372301280000002</v>
      </c>
      <c r="I149" s="17">
        <f t="shared" si="26"/>
        <v>5.0812703804981041E-4</v>
      </c>
      <c r="J149" s="17">
        <f t="shared" si="27"/>
        <v>1.0005081270380498</v>
      </c>
      <c r="K149">
        <f t="shared" si="29"/>
        <v>0.19630038360024812</v>
      </c>
      <c r="L149" s="37">
        <f t="shared" si="30"/>
        <v>3.8533840601604565E-2</v>
      </c>
      <c r="O149" s="11"/>
    </row>
    <row r="150" spans="1:15" ht="15.75" x14ac:dyDescent="0.25">
      <c r="A150" s="2">
        <v>42472</v>
      </c>
      <c r="B150">
        <v>6.05</v>
      </c>
      <c r="C150">
        <f t="shared" si="28"/>
        <v>0.34444444444444439</v>
      </c>
      <c r="D150">
        <v>2.02</v>
      </c>
      <c r="E150">
        <v>1.7761</v>
      </c>
      <c r="F150">
        <v>9.5440000000000005</v>
      </c>
      <c r="G150">
        <f t="shared" si="24"/>
        <v>11.3201</v>
      </c>
      <c r="H150">
        <f t="shared" si="25"/>
        <v>21.05498</v>
      </c>
      <c r="I150" s="17">
        <f t="shared" si="26"/>
        <v>5.2362920093007581E-4</v>
      </c>
      <c r="J150" s="17">
        <f t="shared" si="27"/>
        <v>1.0005236292009301</v>
      </c>
      <c r="K150">
        <f t="shared" si="29"/>
        <v>0.34392081524351431</v>
      </c>
      <c r="L150" s="37">
        <f t="shared" si="30"/>
        <v>0.11828152715776351</v>
      </c>
      <c r="O150" s="11"/>
    </row>
    <row r="151" spans="1:15" ht="15.75" x14ac:dyDescent="0.25">
      <c r="A151" s="2">
        <v>42473</v>
      </c>
      <c r="B151">
        <v>6.06</v>
      </c>
      <c r="C151">
        <f t="shared" si="28"/>
        <v>1.6528925619834359E-3</v>
      </c>
      <c r="D151">
        <v>2.0160999999999998</v>
      </c>
      <c r="E151">
        <v>1.7639</v>
      </c>
      <c r="F151">
        <v>9.5025999999999993</v>
      </c>
      <c r="G151">
        <f t="shared" si="24"/>
        <v>11.266499999999999</v>
      </c>
      <c r="H151">
        <f t="shared" si="25"/>
        <v>20.922091859999995</v>
      </c>
      <c r="I151" s="17">
        <f t="shared" si="26"/>
        <v>5.2061844273687541E-4</v>
      </c>
      <c r="J151" s="17">
        <f t="shared" si="27"/>
        <v>1.0005206184427369</v>
      </c>
      <c r="K151">
        <f t="shared" si="29"/>
        <v>1.1322741192465605E-3</v>
      </c>
      <c r="L151" s="37">
        <f t="shared" si="30"/>
        <v>1.2820446811155742E-6</v>
      </c>
      <c r="O151" s="11"/>
    </row>
    <row r="152" spans="1:15" ht="15.75" x14ac:dyDescent="0.25">
      <c r="A152" s="2">
        <v>42474</v>
      </c>
      <c r="B152">
        <v>6.01</v>
      </c>
      <c r="C152">
        <f t="shared" si="28"/>
        <v>-8.2508250825082223E-3</v>
      </c>
      <c r="D152">
        <v>2.0160999999999998</v>
      </c>
      <c r="E152">
        <v>1.7919</v>
      </c>
      <c r="F152">
        <v>9.4893000000000001</v>
      </c>
      <c r="G152">
        <f t="shared" si="24"/>
        <v>11.2812</v>
      </c>
      <c r="H152">
        <f t="shared" si="25"/>
        <v>20.923277729999995</v>
      </c>
      <c r="I152" s="17">
        <f t="shared" si="26"/>
        <v>5.2064532479301207E-4</v>
      </c>
      <c r="J152" s="17">
        <f t="shared" si="27"/>
        <v>1.000520645324793</v>
      </c>
      <c r="K152">
        <f t="shared" si="29"/>
        <v>-8.7714704073012344E-3</v>
      </c>
      <c r="L152" s="37">
        <f t="shared" si="30"/>
        <v>7.6938693106161279E-5</v>
      </c>
      <c r="O152" s="11"/>
    </row>
    <row r="153" spans="1:15" ht="15.75" x14ac:dyDescent="0.25">
      <c r="A153" s="2">
        <v>42475</v>
      </c>
      <c r="B153">
        <v>6.03</v>
      </c>
      <c r="C153">
        <f t="shared" si="28"/>
        <v>3.3277870216306925E-3</v>
      </c>
      <c r="D153">
        <v>2.0150000000000001</v>
      </c>
      <c r="E153">
        <v>1.7518</v>
      </c>
      <c r="F153">
        <v>9.4956999999999994</v>
      </c>
      <c r="G153">
        <f t="shared" si="24"/>
        <v>11.247499999999999</v>
      </c>
      <c r="H153">
        <f t="shared" si="25"/>
        <v>20.885635499999999</v>
      </c>
      <c r="I153" s="17">
        <f t="shared" si="26"/>
        <v>5.1979189845274831E-4</v>
      </c>
      <c r="J153" s="17">
        <f t="shared" si="27"/>
        <v>1.0005197918984527</v>
      </c>
      <c r="K153">
        <f t="shared" si="29"/>
        <v>2.8079951231779442E-3</v>
      </c>
      <c r="L153" s="37">
        <f t="shared" si="30"/>
        <v>7.884836611791118E-6</v>
      </c>
      <c r="O153" s="11"/>
    </row>
    <row r="154" spans="1:15" ht="15.75" x14ac:dyDescent="0.25">
      <c r="A154" s="2">
        <v>42478</v>
      </c>
      <c r="B154">
        <v>5.96</v>
      </c>
      <c r="C154">
        <f t="shared" si="28"/>
        <v>-1.1608623548922102E-2</v>
      </c>
      <c r="D154">
        <v>2.0121000000000002</v>
      </c>
      <c r="E154">
        <v>1.7711000000000001</v>
      </c>
      <c r="F154">
        <v>9.4754000000000005</v>
      </c>
      <c r="G154">
        <f t="shared" si="24"/>
        <v>11.246500000000001</v>
      </c>
      <c r="H154">
        <f t="shared" si="25"/>
        <v>20.836552340000004</v>
      </c>
      <c r="I154" s="17">
        <f t="shared" si="26"/>
        <v>5.186786846609337E-4</v>
      </c>
      <c r="J154" s="17">
        <f t="shared" si="27"/>
        <v>1.0005186786846609</v>
      </c>
      <c r="K154">
        <f t="shared" si="29"/>
        <v>-1.2127302233583036E-2</v>
      </c>
      <c r="L154" s="37">
        <f t="shared" si="30"/>
        <v>1.4707145946466811E-4</v>
      </c>
      <c r="O154" s="11"/>
    </row>
    <row r="155" spans="1:15" ht="15.75" x14ac:dyDescent="0.25">
      <c r="A155" s="2">
        <v>42479</v>
      </c>
      <c r="B155">
        <v>6.12</v>
      </c>
      <c r="C155">
        <f t="shared" si="28"/>
        <v>2.6845637583892641E-2</v>
      </c>
      <c r="D155">
        <v>2.0137</v>
      </c>
      <c r="E155">
        <v>1.7850999999999999</v>
      </c>
      <c r="F155">
        <v>9.4419000000000004</v>
      </c>
      <c r="G155">
        <f t="shared" si="24"/>
        <v>11.227</v>
      </c>
      <c r="H155">
        <f t="shared" si="25"/>
        <v>20.798254030000003</v>
      </c>
      <c r="I155" s="17">
        <f t="shared" si="26"/>
        <v>5.1780975971649212E-4</v>
      </c>
      <c r="J155" s="17">
        <f t="shared" si="27"/>
        <v>1.0005178097597165</v>
      </c>
      <c r="K155">
        <f t="shared" si="29"/>
        <v>2.6327827824176149E-2</v>
      </c>
      <c r="L155" s="37">
        <f t="shared" si="30"/>
        <v>6.9315451793946386E-4</v>
      </c>
      <c r="O155" s="11"/>
    </row>
    <row r="156" spans="1:15" ht="15.75" x14ac:dyDescent="0.25">
      <c r="A156" s="2">
        <v>42480</v>
      </c>
      <c r="B156">
        <v>6.42</v>
      </c>
      <c r="C156">
        <f t="shared" si="28"/>
        <v>4.9019607843137226E-2</v>
      </c>
      <c r="D156">
        <v>2.0143</v>
      </c>
      <c r="E156">
        <v>1.845</v>
      </c>
      <c r="F156">
        <v>9.4580000000000002</v>
      </c>
      <c r="G156">
        <f t="shared" si="24"/>
        <v>11.303000000000001</v>
      </c>
      <c r="H156">
        <f t="shared" si="25"/>
        <v>20.896249399999999</v>
      </c>
      <c r="I156" s="17">
        <f t="shared" si="26"/>
        <v>5.2003256409860477E-4</v>
      </c>
      <c r="J156" s="17">
        <f t="shared" si="27"/>
        <v>1.0005200325640986</v>
      </c>
      <c r="K156">
        <f t="shared" si="29"/>
        <v>4.8499575279038622E-2</v>
      </c>
      <c r="L156" s="37">
        <f t="shared" si="30"/>
        <v>2.3522088022471343E-3</v>
      </c>
      <c r="O156" s="11"/>
    </row>
    <row r="157" spans="1:15" ht="15.75" x14ac:dyDescent="0.25">
      <c r="A157" s="2">
        <v>42481</v>
      </c>
      <c r="B157">
        <v>6.19</v>
      </c>
      <c r="C157">
        <f t="shared" si="28"/>
        <v>-3.5825545171339492E-2</v>
      </c>
      <c r="D157">
        <v>2.0173999999999999</v>
      </c>
      <c r="E157">
        <v>1.861</v>
      </c>
      <c r="F157">
        <v>9.5104000000000006</v>
      </c>
      <c r="G157">
        <f t="shared" si="24"/>
        <v>11.371400000000001</v>
      </c>
      <c r="H157">
        <f t="shared" si="25"/>
        <v>21.047280960000002</v>
      </c>
      <c r="I157" s="17">
        <f t="shared" si="26"/>
        <v>5.2345485886973186E-4</v>
      </c>
      <c r="J157" s="17">
        <f t="shared" si="27"/>
        <v>1.0005234548588697</v>
      </c>
      <c r="K157">
        <f t="shared" si="29"/>
        <v>-3.6349000030209223E-2</v>
      </c>
      <c r="L157" s="37">
        <f t="shared" si="30"/>
        <v>1.32124980319615E-3</v>
      </c>
      <c r="O157" s="11"/>
    </row>
    <row r="158" spans="1:15" ht="15.75" x14ac:dyDescent="0.25">
      <c r="A158" s="2">
        <v>42482</v>
      </c>
      <c r="B158">
        <v>6.55</v>
      </c>
      <c r="C158">
        <f t="shared" si="28"/>
        <v>5.8158319870759194E-2</v>
      </c>
      <c r="D158">
        <v>2.0179</v>
      </c>
      <c r="E158">
        <v>1.8877999999999999</v>
      </c>
      <c r="F158">
        <v>9.4959000000000007</v>
      </c>
      <c r="G158">
        <f t="shared" si="24"/>
        <v>11.383700000000001</v>
      </c>
      <c r="H158">
        <f t="shared" si="25"/>
        <v>21.049576609999999</v>
      </c>
      <c r="I158" s="17">
        <f t="shared" si="26"/>
        <v>5.2350684421575977E-4</v>
      </c>
      <c r="J158" s="17">
        <f t="shared" si="27"/>
        <v>1.0005235068442158</v>
      </c>
      <c r="K158">
        <f t="shared" si="29"/>
        <v>5.7634813026543434E-2</v>
      </c>
      <c r="L158" s="37">
        <f t="shared" si="30"/>
        <v>3.3217716726046207E-3</v>
      </c>
      <c r="O158" s="11"/>
    </row>
    <row r="159" spans="1:15" ht="15.75" x14ac:dyDescent="0.25">
      <c r="A159" s="2">
        <v>42485</v>
      </c>
      <c r="B159">
        <v>6.4</v>
      </c>
      <c r="C159">
        <f t="shared" si="28"/>
        <v>-2.2900763358778546E-2</v>
      </c>
      <c r="D159">
        <v>2.0209000000000001</v>
      </c>
      <c r="E159">
        <v>1.9127999999999998</v>
      </c>
      <c r="F159">
        <v>9.4892000000000003</v>
      </c>
      <c r="G159">
        <f t="shared" si="24"/>
        <v>11.402000000000001</v>
      </c>
      <c r="H159">
        <f t="shared" si="25"/>
        <v>21.089524280000003</v>
      </c>
      <c r="I159" s="17">
        <f t="shared" si="26"/>
        <v>5.2441130794655955E-4</v>
      </c>
      <c r="J159" s="17">
        <f t="shared" si="27"/>
        <v>1.0005244113079466</v>
      </c>
      <c r="K159">
        <f t="shared" si="29"/>
        <v>-2.3425174666725106E-2</v>
      </c>
      <c r="L159" s="37">
        <f t="shared" si="30"/>
        <v>5.4873880816657967E-4</v>
      </c>
      <c r="O159" s="11"/>
    </row>
    <row r="160" spans="1:15" ht="15.75" x14ac:dyDescent="0.25">
      <c r="A160" s="2">
        <v>42486</v>
      </c>
      <c r="B160">
        <v>6.6</v>
      </c>
      <c r="C160">
        <f t="shared" si="28"/>
        <v>3.1249999999999889E-2</v>
      </c>
      <c r="D160">
        <v>2.0225</v>
      </c>
      <c r="E160">
        <v>1.9271</v>
      </c>
      <c r="F160">
        <v>9.4634</v>
      </c>
      <c r="G160">
        <f t="shared" si="24"/>
        <v>11.390499999999999</v>
      </c>
      <c r="H160">
        <f t="shared" si="25"/>
        <v>21.066826499999998</v>
      </c>
      <c r="I160" s="17">
        <f t="shared" si="26"/>
        <v>5.2389743917102827E-4</v>
      </c>
      <c r="J160" s="17">
        <f t="shared" si="27"/>
        <v>1.000523897439171</v>
      </c>
      <c r="K160">
        <f t="shared" si="29"/>
        <v>3.0726102560828861E-2</v>
      </c>
      <c r="L160" s="37">
        <f t="shared" si="30"/>
        <v>9.4409337857857389E-4</v>
      </c>
      <c r="O160" s="11"/>
    </row>
    <row r="161" spans="1:15" ht="15.75" x14ac:dyDescent="0.25">
      <c r="A161" s="2">
        <v>42487</v>
      </c>
      <c r="B161">
        <v>7.14</v>
      </c>
      <c r="C161">
        <f t="shared" si="28"/>
        <v>8.1818181818181832E-2</v>
      </c>
      <c r="D161">
        <v>2.0251999999999999</v>
      </c>
      <c r="E161">
        <v>1.8508</v>
      </c>
      <c r="F161">
        <v>9.3933</v>
      </c>
      <c r="G161">
        <f t="shared" si="24"/>
        <v>11.2441</v>
      </c>
      <c r="H161">
        <f t="shared" si="25"/>
        <v>20.874111159999998</v>
      </c>
      <c r="I161" s="17">
        <f t="shared" si="26"/>
        <v>5.195305651064519E-4</v>
      </c>
      <c r="J161" s="17">
        <f t="shared" si="27"/>
        <v>1.0005195305651065</v>
      </c>
      <c r="K161">
        <f t="shared" si="29"/>
        <v>8.129865125307538E-2</v>
      </c>
      <c r="L161" s="37">
        <f t="shared" si="30"/>
        <v>6.6094706955691753E-3</v>
      </c>
      <c r="O161" s="11"/>
    </row>
    <row r="162" spans="1:15" ht="15.75" x14ac:dyDescent="0.25">
      <c r="A162" s="2">
        <v>42488</v>
      </c>
      <c r="B162">
        <v>6.78</v>
      </c>
      <c r="C162">
        <f t="shared" si="28"/>
        <v>-5.0420168067226816E-2</v>
      </c>
      <c r="D162">
        <v>2.0322</v>
      </c>
      <c r="E162">
        <v>1.8243</v>
      </c>
      <c r="F162">
        <v>9.4239999999999995</v>
      </c>
      <c r="G162">
        <f t="shared" si="24"/>
        <v>11.2483</v>
      </c>
      <c r="H162">
        <f t="shared" si="25"/>
        <v>20.975752799999999</v>
      </c>
      <c r="I162" s="17">
        <f t="shared" si="26"/>
        <v>5.2183459995691628E-4</v>
      </c>
      <c r="J162" s="17">
        <f t="shared" si="27"/>
        <v>1.0005218345999569</v>
      </c>
      <c r="K162">
        <f t="shared" si="29"/>
        <v>-5.0942002667183732E-2</v>
      </c>
      <c r="L162" s="37">
        <f t="shared" si="30"/>
        <v>2.5950876357433545E-3</v>
      </c>
      <c r="O162" s="11"/>
    </row>
    <row r="163" spans="1:15" ht="15.75" x14ac:dyDescent="0.25">
      <c r="A163" s="2">
        <v>42489</v>
      </c>
      <c r="B163">
        <v>6.87</v>
      </c>
      <c r="C163">
        <f t="shared" si="28"/>
        <v>1.327433628318582E-2</v>
      </c>
      <c r="D163">
        <v>2.0285000000000002</v>
      </c>
      <c r="E163">
        <v>1.8332999999999999</v>
      </c>
      <c r="F163">
        <v>9.4735999999999994</v>
      </c>
      <c r="G163">
        <f t="shared" si="24"/>
        <v>11.306899999999999</v>
      </c>
      <c r="H163">
        <f t="shared" si="25"/>
        <v>21.050497600000003</v>
      </c>
      <c r="I163" s="17">
        <f t="shared" si="26"/>
        <v>5.2352769989916226E-4</v>
      </c>
      <c r="J163" s="17">
        <f t="shared" si="27"/>
        <v>1.0005235276998992</v>
      </c>
      <c r="K163">
        <f t="shared" si="29"/>
        <v>1.2750808583286657E-2</v>
      </c>
      <c r="L163" s="37">
        <f t="shared" si="30"/>
        <v>1.625831195276167E-4</v>
      </c>
      <c r="O163" s="11"/>
    </row>
    <row r="164" spans="1:15" ht="15.75" x14ac:dyDescent="0.25">
      <c r="A164" s="2">
        <v>42492</v>
      </c>
      <c r="B164">
        <v>6.59</v>
      </c>
      <c r="C164">
        <f t="shared" si="28"/>
        <v>-4.0756914119359569E-2</v>
      </c>
      <c r="D164">
        <v>2.0194000000000001</v>
      </c>
      <c r="E164">
        <v>1.8723000000000001</v>
      </c>
      <c r="F164">
        <v>9.49</v>
      </c>
      <c r="G164">
        <f t="shared" si="24"/>
        <v>11.362300000000001</v>
      </c>
      <c r="H164">
        <f t="shared" si="25"/>
        <v>21.036406000000003</v>
      </c>
      <c r="I164" s="17">
        <f t="shared" si="26"/>
        <v>5.2320858037235851E-4</v>
      </c>
      <c r="J164" s="17">
        <f t="shared" si="27"/>
        <v>1.0005232085803724</v>
      </c>
      <c r="K164">
        <f t="shared" si="29"/>
        <v>-4.1280122699731928E-2</v>
      </c>
      <c r="L164" s="37">
        <f t="shared" si="30"/>
        <v>1.7040485301049232E-3</v>
      </c>
      <c r="O164" s="11"/>
    </row>
    <row r="165" spans="1:15" ht="15.75" x14ac:dyDescent="0.25">
      <c r="A165" s="2">
        <v>42493</v>
      </c>
      <c r="B165">
        <v>5.8</v>
      </c>
      <c r="C165">
        <f t="shared" si="28"/>
        <v>-0.11987860394537178</v>
      </c>
      <c r="D165">
        <v>2.0411000000000001</v>
      </c>
      <c r="E165">
        <v>1.7963</v>
      </c>
      <c r="F165">
        <v>9.5214999999999996</v>
      </c>
      <c r="G165">
        <f t="shared" si="24"/>
        <v>11.3178</v>
      </c>
      <c r="H165">
        <f t="shared" si="25"/>
        <v>21.230633649999998</v>
      </c>
      <c r="I165" s="17">
        <f t="shared" si="26"/>
        <v>5.2760381504768361E-4</v>
      </c>
      <c r="J165" s="17">
        <f t="shared" si="27"/>
        <v>1.0005276038150477</v>
      </c>
      <c r="K165">
        <f t="shared" si="29"/>
        <v>-0.12040620776041946</v>
      </c>
      <c r="L165" s="37">
        <f t="shared" si="30"/>
        <v>1.4497654867245297E-2</v>
      </c>
      <c r="O165" s="11"/>
    </row>
    <row r="166" spans="1:15" ht="15.75" x14ac:dyDescent="0.25">
      <c r="A166" s="2">
        <v>42494</v>
      </c>
      <c r="B166">
        <v>5.65</v>
      </c>
      <c r="C166">
        <f t="shared" si="28"/>
        <v>-2.5862068965517151E-2</v>
      </c>
      <c r="D166">
        <v>2.0428999999999999</v>
      </c>
      <c r="E166">
        <v>1.7751999999999999</v>
      </c>
      <c r="F166">
        <v>9.5252999999999997</v>
      </c>
      <c r="G166">
        <f t="shared" si="24"/>
        <v>11.3005</v>
      </c>
      <c r="H166">
        <f t="shared" si="25"/>
        <v>21.23443537</v>
      </c>
      <c r="I166" s="17">
        <f t="shared" si="26"/>
        <v>5.2768977519912497E-4</v>
      </c>
      <c r="J166" s="17">
        <f t="shared" si="27"/>
        <v>1.0005276897751991</v>
      </c>
      <c r="K166">
        <f t="shared" si="29"/>
        <v>-2.6389758740716276E-2</v>
      </c>
      <c r="L166" s="37">
        <f t="shared" si="30"/>
        <v>6.9641936639321111E-4</v>
      </c>
      <c r="O166" s="11"/>
    </row>
    <row r="167" spans="1:15" ht="15.75" x14ac:dyDescent="0.25">
      <c r="A167" s="2">
        <v>42495</v>
      </c>
      <c r="B167">
        <v>5.71</v>
      </c>
      <c r="C167">
        <f t="shared" si="28"/>
        <v>1.0619469026548603E-2</v>
      </c>
      <c r="D167">
        <v>2.0427</v>
      </c>
      <c r="E167">
        <v>1.7452999999999999</v>
      </c>
      <c r="F167">
        <v>9.5158000000000005</v>
      </c>
      <c r="G167">
        <f t="shared" si="24"/>
        <v>11.261100000000001</v>
      </c>
      <c r="H167">
        <f t="shared" si="25"/>
        <v>21.18322466</v>
      </c>
      <c r="I167" s="17">
        <f t="shared" si="26"/>
        <v>5.2653163125437885E-4</v>
      </c>
      <c r="J167" s="17">
        <f t="shared" si="27"/>
        <v>1.0005265316312544</v>
      </c>
      <c r="K167">
        <f t="shared" si="29"/>
        <v>1.0092937395294224E-2</v>
      </c>
      <c r="L167" s="37">
        <f t="shared" si="30"/>
        <v>1.0186738526532856E-4</v>
      </c>
      <c r="O167" s="11"/>
    </row>
    <row r="168" spans="1:15" ht="15.75" x14ac:dyDescent="0.25">
      <c r="A168" s="2">
        <v>42496</v>
      </c>
      <c r="B168">
        <v>4.59</v>
      </c>
      <c r="C168">
        <f t="shared" si="28"/>
        <v>-0.19614711033274959</v>
      </c>
      <c r="D168">
        <v>2.0333000000000001</v>
      </c>
      <c r="E168">
        <v>1.7789000000000001</v>
      </c>
      <c r="F168">
        <v>9.4887999999999995</v>
      </c>
      <c r="G168">
        <f t="shared" si="24"/>
        <v>11.2677</v>
      </c>
      <c r="H168">
        <f t="shared" si="25"/>
        <v>21.072477039999999</v>
      </c>
      <c r="I168" s="17">
        <f t="shared" si="26"/>
        <v>5.2402537414653061E-4</v>
      </c>
      <c r="J168" s="17">
        <f t="shared" si="27"/>
        <v>1.0005240253741465</v>
      </c>
      <c r="K168">
        <f t="shared" si="29"/>
        <v>-0.19667113570689612</v>
      </c>
      <c r="L168" s="37">
        <f t="shared" si="30"/>
        <v>3.8679535620240353E-2</v>
      </c>
      <c r="O168" s="11"/>
    </row>
    <row r="169" spans="1:15" ht="15.75" x14ac:dyDescent="0.25">
      <c r="A169" s="2">
        <v>42499</v>
      </c>
      <c r="B169">
        <v>4.0999999999999996</v>
      </c>
      <c r="C169">
        <f t="shared" si="28"/>
        <v>-0.10675381263616562</v>
      </c>
      <c r="D169">
        <v>2.0261</v>
      </c>
      <c r="E169">
        <v>1.7507000000000001</v>
      </c>
      <c r="F169">
        <v>9.4780999999999995</v>
      </c>
      <c r="G169">
        <f t="shared" si="24"/>
        <v>11.2288</v>
      </c>
      <c r="H169">
        <f t="shared" si="25"/>
        <v>20.954278410000001</v>
      </c>
      <c r="I169" s="17">
        <f t="shared" si="26"/>
        <v>5.2134797469305383E-4</v>
      </c>
      <c r="J169" s="17">
        <f t="shared" si="27"/>
        <v>1.0005213479746931</v>
      </c>
      <c r="K169">
        <f t="shared" si="29"/>
        <v>-0.10727516061085868</v>
      </c>
      <c r="L169" s="37">
        <f t="shared" si="30"/>
        <v>1.1507960084085524E-2</v>
      </c>
      <c r="O169" s="11"/>
    </row>
    <row r="170" spans="1:15" ht="15.75" x14ac:dyDescent="0.25">
      <c r="A170" s="2">
        <v>42500</v>
      </c>
      <c r="B170">
        <v>4.3</v>
      </c>
      <c r="C170">
        <f t="shared" si="28"/>
        <v>4.8780487804878099E-2</v>
      </c>
      <c r="D170">
        <v>2.0337999999999998</v>
      </c>
      <c r="E170">
        <v>1.7612999999999999</v>
      </c>
      <c r="F170">
        <v>9.4285999999999994</v>
      </c>
      <c r="G170">
        <f t="shared" si="24"/>
        <v>11.1899</v>
      </c>
      <c r="H170">
        <f t="shared" si="25"/>
        <v>20.937186679999996</v>
      </c>
      <c r="I170" s="17">
        <f t="shared" si="26"/>
        <v>5.2096060210438111E-4</v>
      </c>
      <c r="J170" s="17">
        <f t="shared" si="27"/>
        <v>1.0005209606021044</v>
      </c>
      <c r="K170">
        <f t="shared" si="29"/>
        <v>4.8259527202773718E-2</v>
      </c>
      <c r="L170" s="37">
        <f t="shared" si="30"/>
        <v>2.3289819658352563E-3</v>
      </c>
      <c r="O170" s="11"/>
    </row>
    <row r="171" spans="1:15" ht="15.75" x14ac:dyDescent="0.25">
      <c r="A171" s="2">
        <v>42501</v>
      </c>
      <c r="B171">
        <v>4.3600000000000003</v>
      </c>
      <c r="C171">
        <f t="shared" si="28"/>
        <v>1.3953488372093139E-2</v>
      </c>
      <c r="D171">
        <v>2.0251999999999999</v>
      </c>
      <c r="E171">
        <v>1.7366999999999999</v>
      </c>
      <c r="F171">
        <v>9.4644999999999992</v>
      </c>
      <c r="G171">
        <f t="shared" si="24"/>
        <v>11.2012</v>
      </c>
      <c r="H171">
        <f t="shared" si="25"/>
        <v>20.904205399999999</v>
      </c>
      <c r="I171" s="17">
        <f t="shared" si="26"/>
        <v>5.2021294918125349E-4</v>
      </c>
      <c r="J171" s="17">
        <f t="shared" si="27"/>
        <v>1.0005202129491813</v>
      </c>
      <c r="K171">
        <f t="shared" si="29"/>
        <v>1.3433275422911886E-2</v>
      </c>
      <c r="L171" s="37">
        <f t="shared" si="30"/>
        <v>1.804528885878085E-4</v>
      </c>
      <c r="O171" s="11"/>
    </row>
    <row r="172" spans="1:15" ht="15.75" x14ac:dyDescent="0.25">
      <c r="A172" s="2">
        <v>42502</v>
      </c>
      <c r="B172">
        <v>4.17</v>
      </c>
      <c r="C172">
        <f t="shared" si="28"/>
        <v>-4.3577981651376232E-2</v>
      </c>
      <c r="D172">
        <v>2.0255999999999998</v>
      </c>
      <c r="E172">
        <v>1.7516</v>
      </c>
      <c r="F172">
        <v>9.4581999999999997</v>
      </c>
      <c r="G172">
        <f t="shared" si="24"/>
        <v>11.2098</v>
      </c>
      <c r="H172">
        <f t="shared" si="25"/>
        <v>20.910129919999999</v>
      </c>
      <c r="I172" s="17">
        <f t="shared" si="26"/>
        <v>5.2034726716199131E-4</v>
      </c>
      <c r="J172" s="17">
        <f t="shared" si="27"/>
        <v>1.000520347267162</v>
      </c>
      <c r="K172">
        <f t="shared" si="29"/>
        <v>-4.4098328918538224E-2</v>
      </c>
      <c r="L172" s="37">
        <f t="shared" si="30"/>
        <v>1.9446626134075845E-3</v>
      </c>
      <c r="O172" s="11"/>
    </row>
    <row r="173" spans="1:15" ht="15.75" x14ac:dyDescent="0.25">
      <c r="A173" s="2">
        <v>42503</v>
      </c>
      <c r="B173">
        <v>4.0599999999999996</v>
      </c>
      <c r="C173">
        <f t="shared" si="28"/>
        <v>-2.6378896882494084E-2</v>
      </c>
      <c r="D173">
        <v>2.0270000000000001</v>
      </c>
      <c r="E173">
        <v>1.7000999999999999</v>
      </c>
      <c r="F173">
        <v>9.5114000000000001</v>
      </c>
      <c r="G173">
        <f t="shared" si="24"/>
        <v>11.211500000000001</v>
      </c>
      <c r="H173">
        <f t="shared" si="25"/>
        <v>20.979707800000003</v>
      </c>
      <c r="I173" s="17">
        <f t="shared" si="26"/>
        <v>5.2192421373375986E-4</v>
      </c>
      <c r="J173" s="17">
        <f t="shared" si="27"/>
        <v>1.0005219242137338</v>
      </c>
      <c r="K173">
        <f t="shared" si="29"/>
        <v>-2.6900821096227844E-2</v>
      </c>
      <c r="L173" s="37">
        <f t="shared" si="30"/>
        <v>7.23654175651257E-4</v>
      </c>
      <c r="O173" s="11"/>
    </row>
    <row r="174" spans="1:15" ht="15.75" x14ac:dyDescent="0.25">
      <c r="A174" s="2">
        <v>42506</v>
      </c>
      <c r="B174">
        <v>3.9</v>
      </c>
      <c r="C174">
        <f t="shared" si="28"/>
        <v>-3.9408866995073823E-2</v>
      </c>
      <c r="D174">
        <v>2.0196999999999998</v>
      </c>
      <c r="E174">
        <v>1.7532999999999999</v>
      </c>
      <c r="F174">
        <v>9.4962999999999997</v>
      </c>
      <c r="G174">
        <f t="shared" si="24"/>
        <v>11.249599999999999</v>
      </c>
      <c r="H174">
        <f t="shared" si="25"/>
        <v>20.932977109999996</v>
      </c>
      <c r="I174" s="17">
        <f t="shared" si="26"/>
        <v>5.2086518664640202E-4</v>
      </c>
      <c r="J174" s="17">
        <f t="shared" si="27"/>
        <v>1.0005208651866464</v>
      </c>
      <c r="K174">
        <f t="shared" si="29"/>
        <v>-3.9929732181720225E-2</v>
      </c>
      <c r="L174" s="37">
        <f t="shared" si="30"/>
        <v>1.5943835121039038E-3</v>
      </c>
      <c r="O174" s="11"/>
    </row>
    <row r="175" spans="1:15" ht="15.75" x14ac:dyDescent="0.25">
      <c r="A175" s="2">
        <v>42507</v>
      </c>
      <c r="B175">
        <v>3.93</v>
      </c>
      <c r="C175">
        <f t="shared" si="28"/>
        <v>7.6923076923077561E-3</v>
      </c>
      <c r="D175">
        <v>2.0122</v>
      </c>
      <c r="E175">
        <v>1.7723</v>
      </c>
      <c r="F175">
        <v>9.5393000000000008</v>
      </c>
      <c r="G175">
        <f t="shared" si="24"/>
        <v>11.3116</v>
      </c>
      <c r="H175">
        <f t="shared" si="25"/>
        <v>20.967279460000004</v>
      </c>
      <c r="I175" s="17">
        <f t="shared" si="26"/>
        <v>5.2164259821263492E-4</v>
      </c>
      <c r="J175" s="17">
        <f t="shared" si="27"/>
        <v>1.0005216425982126</v>
      </c>
      <c r="K175">
        <f t="shared" si="29"/>
        <v>7.1706650940951211E-3</v>
      </c>
      <c r="L175" s="37">
        <f t="shared" si="30"/>
        <v>5.1418437891674189E-5</v>
      </c>
      <c r="O175" s="11"/>
    </row>
    <row r="176" spans="1:15" ht="15.75" x14ac:dyDescent="0.25">
      <c r="A176" s="2">
        <v>42508</v>
      </c>
      <c r="B176">
        <v>3.85</v>
      </c>
      <c r="C176">
        <f t="shared" si="28"/>
        <v>-2.0356234096692131E-2</v>
      </c>
      <c r="D176">
        <v>2.0122</v>
      </c>
      <c r="E176">
        <v>1.8538000000000001</v>
      </c>
      <c r="F176">
        <v>9.5470000000000006</v>
      </c>
      <c r="G176">
        <f t="shared" si="24"/>
        <v>11.4008</v>
      </c>
      <c r="H176">
        <f t="shared" si="25"/>
        <v>21.064273400000001</v>
      </c>
      <c r="I176" s="17">
        <f t="shared" si="26"/>
        <v>5.2383963198421313E-4</v>
      </c>
      <c r="J176" s="17">
        <f t="shared" si="27"/>
        <v>1.0005238396319842</v>
      </c>
      <c r="K176">
        <f t="shared" si="29"/>
        <v>-2.0880073728676344E-2</v>
      </c>
      <c r="L176" s="37">
        <f t="shared" si="30"/>
        <v>4.3597747891496003E-4</v>
      </c>
      <c r="O176" s="11"/>
    </row>
    <row r="177" spans="1:15" ht="15.75" x14ac:dyDescent="0.25">
      <c r="A177" s="2">
        <v>42509</v>
      </c>
      <c r="B177">
        <v>3.86</v>
      </c>
      <c r="C177">
        <f t="shared" si="28"/>
        <v>2.5974025974025419E-3</v>
      </c>
      <c r="D177">
        <v>2.0110000000000001</v>
      </c>
      <c r="E177">
        <v>1.8487</v>
      </c>
      <c r="F177">
        <v>9.5595999999999997</v>
      </c>
      <c r="G177">
        <f t="shared" si="24"/>
        <v>11.408300000000001</v>
      </c>
      <c r="H177">
        <f t="shared" si="25"/>
        <v>21.0730556</v>
      </c>
      <c r="I177" s="17">
        <f t="shared" si="26"/>
        <v>5.2403847310000806E-4</v>
      </c>
      <c r="J177" s="17">
        <f t="shared" si="27"/>
        <v>1.0005240384731</v>
      </c>
      <c r="K177">
        <f t="shared" si="29"/>
        <v>2.0733641243025338E-3</v>
      </c>
      <c r="L177" s="37">
        <f t="shared" si="30"/>
        <v>4.2988387919448128E-6</v>
      </c>
      <c r="O177" s="11"/>
    </row>
    <row r="178" spans="1:15" ht="15.75" x14ac:dyDescent="0.25">
      <c r="A178" s="2">
        <v>42510</v>
      </c>
      <c r="B178">
        <v>3.7199999999999998</v>
      </c>
      <c r="C178">
        <f t="shared" si="28"/>
        <v>-3.6269430051813503E-2</v>
      </c>
      <c r="D178">
        <v>2.0074999999999998</v>
      </c>
      <c r="E178">
        <v>1.8384</v>
      </c>
      <c r="F178">
        <v>9.5379000000000005</v>
      </c>
      <c r="G178">
        <f t="shared" si="24"/>
        <v>11.376300000000001</v>
      </c>
      <c r="H178">
        <f t="shared" si="25"/>
        <v>20.98573425</v>
      </c>
      <c r="I178" s="17">
        <f t="shared" si="26"/>
        <v>5.2206075753358228E-4</v>
      </c>
      <c r="J178" s="17">
        <f t="shared" si="27"/>
        <v>1.0005220607575336</v>
      </c>
      <c r="K178">
        <f t="shared" si="29"/>
        <v>-3.6791490809347085E-2</v>
      </c>
      <c r="L178" s="37">
        <f t="shared" si="30"/>
        <v>1.3536137959742711E-3</v>
      </c>
      <c r="O178" s="11"/>
    </row>
    <row r="179" spans="1:15" ht="15.75" x14ac:dyDescent="0.25">
      <c r="A179" s="2">
        <v>42513</v>
      </c>
      <c r="B179">
        <v>3.67</v>
      </c>
      <c r="C179">
        <f t="shared" si="28"/>
        <v>-1.3440860215053717E-2</v>
      </c>
      <c r="D179">
        <v>2.0114999999999998</v>
      </c>
      <c r="E179">
        <v>1.835</v>
      </c>
      <c r="F179">
        <v>9.5592000000000006</v>
      </c>
      <c r="G179">
        <f t="shared" si="24"/>
        <v>11.394200000000001</v>
      </c>
      <c r="H179">
        <f t="shared" si="25"/>
        <v>21.063330799999999</v>
      </c>
      <c r="I179" s="17">
        <f t="shared" si="26"/>
        <v>5.2381828936587382E-4</v>
      </c>
      <c r="J179" s="17">
        <f t="shared" si="27"/>
        <v>1.0005238182893659</v>
      </c>
      <c r="K179">
        <f t="shared" si="29"/>
        <v>-1.3964678504419591E-2</v>
      </c>
      <c r="L179" s="37">
        <f t="shared" si="30"/>
        <v>1.9501224573179857E-4</v>
      </c>
      <c r="O179" s="11"/>
    </row>
    <row r="180" spans="1:15" ht="15.75" x14ac:dyDescent="0.25">
      <c r="A180" s="2">
        <v>42514</v>
      </c>
      <c r="B180">
        <v>4.05</v>
      </c>
      <c r="C180">
        <f t="shared" si="28"/>
        <v>0.10354223433242504</v>
      </c>
      <c r="D180">
        <v>2.0352000000000001</v>
      </c>
      <c r="E180">
        <v>1.8629</v>
      </c>
      <c r="F180">
        <v>9.4677000000000007</v>
      </c>
      <c r="G180">
        <f t="shared" si="24"/>
        <v>11.3306</v>
      </c>
      <c r="H180">
        <f t="shared" si="25"/>
        <v>21.131563040000003</v>
      </c>
      <c r="I180" s="17">
        <f t="shared" si="26"/>
        <v>5.2536279521020468E-4</v>
      </c>
      <c r="J180" s="17">
        <f t="shared" si="27"/>
        <v>1.0005253627952102</v>
      </c>
      <c r="K180">
        <f t="shared" si="29"/>
        <v>0.10301687153721484</v>
      </c>
      <c r="L180" s="37">
        <f t="shared" si="30"/>
        <v>1.0612475821315024E-2</v>
      </c>
      <c r="O180" s="11"/>
    </row>
    <row r="181" spans="1:15" ht="15.75" x14ac:dyDescent="0.25">
      <c r="A181" s="2">
        <v>42515</v>
      </c>
      <c r="B181">
        <v>4.3499999999999996</v>
      </c>
      <c r="C181">
        <f t="shared" si="28"/>
        <v>7.4074074074074028E-2</v>
      </c>
      <c r="D181">
        <v>2.0453999999999999</v>
      </c>
      <c r="E181">
        <v>1.8664000000000001</v>
      </c>
      <c r="F181">
        <v>9.4141999999999992</v>
      </c>
      <c r="G181">
        <f t="shared" si="24"/>
        <v>11.2806</v>
      </c>
      <c r="H181">
        <f t="shared" si="25"/>
        <v>21.122204679999996</v>
      </c>
      <c r="I181" s="17">
        <f t="shared" si="26"/>
        <v>5.2515101060146563E-4</v>
      </c>
      <c r="J181" s="17">
        <f t="shared" si="27"/>
        <v>1.0005251510106015</v>
      </c>
      <c r="K181">
        <f t="shared" si="29"/>
        <v>7.3548923063472563E-2</v>
      </c>
      <c r="L181" s="37">
        <f t="shared" si="30"/>
        <v>5.4094440837966062E-3</v>
      </c>
      <c r="O181" s="11"/>
    </row>
    <row r="182" spans="1:15" ht="15.75" x14ac:dyDescent="0.25">
      <c r="A182" s="2">
        <v>42516</v>
      </c>
      <c r="B182">
        <v>4.2300000000000004</v>
      </c>
      <c r="C182">
        <f t="shared" si="28"/>
        <v>-2.7586206896551547E-2</v>
      </c>
      <c r="D182">
        <v>2.0455999999999999</v>
      </c>
      <c r="E182">
        <v>1.8282</v>
      </c>
      <c r="F182">
        <v>9.4054000000000002</v>
      </c>
      <c r="G182">
        <f t="shared" si="24"/>
        <v>11.233600000000001</v>
      </c>
      <c r="H182">
        <f t="shared" si="25"/>
        <v>21.067886239999996</v>
      </c>
      <c r="I182" s="17">
        <f t="shared" si="26"/>
        <v>5.239214334042952E-4</v>
      </c>
      <c r="J182" s="17">
        <f t="shared" si="27"/>
        <v>1.0005239214334043</v>
      </c>
      <c r="K182">
        <f t="shared" si="29"/>
        <v>-2.8110128329955842E-2</v>
      </c>
      <c r="L182" s="37">
        <f t="shared" si="30"/>
        <v>7.9017931472658606E-4</v>
      </c>
      <c r="O182" s="11"/>
    </row>
    <row r="183" spans="1:15" ht="15.75" x14ac:dyDescent="0.25">
      <c r="A183" s="2">
        <v>42517</v>
      </c>
      <c r="B183">
        <v>4.16</v>
      </c>
      <c r="C183">
        <f t="shared" si="28"/>
        <v>-1.6548463356974061E-2</v>
      </c>
      <c r="D183">
        <v>2.0434000000000001</v>
      </c>
      <c r="E183">
        <v>1.851</v>
      </c>
      <c r="F183">
        <v>9.3812999999999995</v>
      </c>
      <c r="G183">
        <f t="shared" si="24"/>
        <v>11.232299999999999</v>
      </c>
      <c r="H183">
        <f t="shared" si="25"/>
        <v>21.02074842</v>
      </c>
      <c r="I183" s="17">
        <f t="shared" si="26"/>
        <v>5.2285395407469792E-4</v>
      </c>
      <c r="J183" s="17">
        <f t="shared" si="27"/>
        <v>1.0005228539540747</v>
      </c>
      <c r="K183">
        <f t="shared" si="29"/>
        <v>-1.7071317311048759E-2</v>
      </c>
      <c r="L183" s="37">
        <f t="shared" si="30"/>
        <v>2.9142987473451302E-4</v>
      </c>
      <c r="O183" s="11"/>
    </row>
    <row r="184" spans="1:15" ht="15.75" x14ac:dyDescent="0.25">
      <c r="A184" s="2">
        <v>42521</v>
      </c>
      <c r="B184">
        <v>4.29</v>
      </c>
      <c r="C184">
        <f t="shared" si="28"/>
        <v>3.1249999999999972E-2</v>
      </c>
      <c r="D184">
        <v>2.0415000000000001</v>
      </c>
      <c r="E184">
        <v>1.8458000000000001</v>
      </c>
      <c r="F184">
        <v>9.3932000000000002</v>
      </c>
      <c r="G184">
        <f t="shared" si="24"/>
        <v>11.239000000000001</v>
      </c>
      <c r="H184">
        <f t="shared" si="25"/>
        <v>21.0220178</v>
      </c>
      <c r="I184" s="17">
        <f t="shared" si="26"/>
        <v>5.2288270578570994E-4</v>
      </c>
      <c r="J184" s="17">
        <f t="shared" si="27"/>
        <v>1.0005228827057857</v>
      </c>
      <c r="K184">
        <f t="shared" si="29"/>
        <v>3.0727117294214262E-2</v>
      </c>
      <c r="L184" s="37">
        <f t="shared" si="30"/>
        <v>9.4415573721240117E-4</v>
      </c>
      <c r="O184" s="11"/>
    </row>
    <row r="185" spans="1:15" ht="15.75" x14ac:dyDescent="0.25">
      <c r="A185" s="2">
        <v>42522</v>
      </c>
      <c r="B185">
        <v>4.37</v>
      </c>
      <c r="C185">
        <f t="shared" si="28"/>
        <v>1.8648018648018665E-2</v>
      </c>
      <c r="D185">
        <v>2.0419999999999998</v>
      </c>
      <c r="E185">
        <v>1.8353999999999999</v>
      </c>
      <c r="F185">
        <v>9.3933999999999997</v>
      </c>
      <c r="G185">
        <f t="shared" si="24"/>
        <v>11.2288</v>
      </c>
      <c r="H185">
        <f t="shared" si="25"/>
        <v>21.016722799999997</v>
      </c>
      <c r="I185" s="17">
        <f t="shared" si="26"/>
        <v>5.227627709869509E-4</v>
      </c>
      <c r="J185" s="17">
        <f t="shared" si="27"/>
        <v>1.000522762770987</v>
      </c>
      <c r="K185">
        <f t="shared" si="29"/>
        <v>1.8125255877031714E-2</v>
      </c>
      <c r="L185" s="37">
        <f t="shared" si="30"/>
        <v>3.2852490060787269E-4</v>
      </c>
      <c r="O185" s="11"/>
    </row>
    <row r="186" spans="1:15" ht="15.75" x14ac:dyDescent="0.25">
      <c r="A186" s="2">
        <v>42523</v>
      </c>
      <c r="B186">
        <v>4.25</v>
      </c>
      <c r="C186">
        <f t="shared" si="28"/>
        <v>-2.7459954233409634E-2</v>
      </c>
      <c r="D186">
        <v>2.04</v>
      </c>
      <c r="E186">
        <v>1.7989000000000002</v>
      </c>
      <c r="F186">
        <v>9.3824000000000005</v>
      </c>
      <c r="G186">
        <f t="shared" si="24"/>
        <v>11.1813</v>
      </c>
      <c r="H186">
        <f t="shared" si="25"/>
        <v>20.938995999999999</v>
      </c>
      <c r="I186" s="17">
        <f t="shared" si="26"/>
        <v>5.2100161171142467E-4</v>
      </c>
      <c r="J186" s="17">
        <f t="shared" si="27"/>
        <v>1.0005210016117114</v>
      </c>
      <c r="K186">
        <f t="shared" si="29"/>
        <v>-2.7980955845121058E-2</v>
      </c>
      <c r="L186" s="37">
        <f t="shared" si="30"/>
        <v>7.8293389000661429E-4</v>
      </c>
      <c r="O186" s="11"/>
    </row>
    <row r="187" spans="1:15" ht="15.75" x14ac:dyDescent="0.25">
      <c r="A187" s="2">
        <v>42524</v>
      </c>
      <c r="B187">
        <v>4.09</v>
      </c>
      <c r="C187">
        <f t="shared" si="28"/>
        <v>-3.7647058823529443E-2</v>
      </c>
      <c r="D187">
        <v>2.0421999999999998</v>
      </c>
      <c r="E187">
        <v>1.7004000000000001</v>
      </c>
      <c r="F187">
        <v>9.3874999999999993</v>
      </c>
      <c r="G187">
        <f t="shared" si="24"/>
        <v>11.087899999999999</v>
      </c>
      <c r="H187">
        <f t="shared" si="25"/>
        <v>20.8715525</v>
      </c>
      <c r="I187" s="17">
        <f t="shared" si="26"/>
        <v>5.1947253991579956E-4</v>
      </c>
      <c r="J187" s="17">
        <f t="shared" si="27"/>
        <v>1.0005194725399158</v>
      </c>
      <c r="K187">
        <f t="shared" si="29"/>
        <v>-3.8166531363445243E-2</v>
      </c>
      <c r="L187" s="37">
        <f t="shared" si="30"/>
        <v>1.4566841163168494E-3</v>
      </c>
      <c r="O187" s="11"/>
    </row>
    <row r="188" spans="1:15" ht="15.75" x14ac:dyDescent="0.25">
      <c r="A188" s="2">
        <v>42527</v>
      </c>
      <c r="B188">
        <v>4.57</v>
      </c>
      <c r="C188">
        <f t="shared" si="28"/>
        <v>0.1173594132029341</v>
      </c>
      <c r="D188">
        <v>2.0546000000000002</v>
      </c>
      <c r="E188">
        <v>1.7366999999999999</v>
      </c>
      <c r="F188">
        <v>9.3839000000000006</v>
      </c>
      <c r="G188">
        <f t="shared" si="24"/>
        <v>11.1206</v>
      </c>
      <c r="H188">
        <f t="shared" si="25"/>
        <v>21.016860940000001</v>
      </c>
      <c r="I188" s="17">
        <f t="shared" si="26"/>
        <v>5.2276590000399636E-4</v>
      </c>
      <c r="J188" s="17">
        <f t="shared" si="27"/>
        <v>1.000522765900004</v>
      </c>
      <c r="K188">
        <f t="shared" si="29"/>
        <v>0.1168366473029301</v>
      </c>
      <c r="L188" s="37">
        <f t="shared" si="30"/>
        <v>1.3650802152989283E-2</v>
      </c>
      <c r="O188" s="11"/>
    </row>
    <row r="189" spans="1:15" ht="15.75" x14ac:dyDescent="0.25">
      <c r="A189" s="2">
        <v>42528</v>
      </c>
      <c r="B189">
        <v>4.67</v>
      </c>
      <c r="C189">
        <f t="shared" si="28"/>
        <v>2.1881838074398169E-2</v>
      </c>
      <c r="D189">
        <v>2.0552000000000001</v>
      </c>
      <c r="E189">
        <v>1.7177</v>
      </c>
      <c r="F189">
        <v>9.3703000000000003</v>
      </c>
      <c r="G189">
        <f t="shared" si="24"/>
        <v>11.088000000000001</v>
      </c>
      <c r="H189">
        <f t="shared" si="25"/>
        <v>20.975540560000002</v>
      </c>
      <c r="I189" s="17">
        <f t="shared" si="26"/>
        <v>5.21829790866013E-4</v>
      </c>
      <c r="J189" s="17">
        <f t="shared" si="27"/>
        <v>1.000521829790866</v>
      </c>
      <c r="K189">
        <f t="shared" si="29"/>
        <v>2.1360008283532156E-2</v>
      </c>
      <c r="L189" s="37">
        <f t="shared" si="30"/>
        <v>4.5624995387256231E-4</v>
      </c>
      <c r="O189" s="11"/>
    </row>
    <row r="190" spans="1:15" ht="15.75" x14ac:dyDescent="0.25">
      <c r="A190" s="2">
        <v>42529</v>
      </c>
      <c r="B190">
        <v>4.97</v>
      </c>
      <c r="C190">
        <f t="shared" si="28"/>
        <v>6.4239828693790108E-2</v>
      </c>
      <c r="D190">
        <v>2.0596999999999999</v>
      </c>
      <c r="E190">
        <v>1.7021999999999999</v>
      </c>
      <c r="F190">
        <v>9.3521000000000001</v>
      </c>
      <c r="G190">
        <f t="shared" si="24"/>
        <v>11.0543</v>
      </c>
      <c r="H190">
        <f t="shared" si="25"/>
        <v>20.964720369999998</v>
      </c>
      <c r="I190" s="17">
        <f t="shared" si="26"/>
        <v>5.2158460784657024E-4</v>
      </c>
      <c r="J190" s="17">
        <f t="shared" si="27"/>
        <v>1.0005215846078466</v>
      </c>
      <c r="K190">
        <f t="shared" si="29"/>
        <v>6.3718244085943537E-2</v>
      </c>
      <c r="L190" s="37">
        <f t="shared" si="30"/>
        <v>4.060014629395879E-3</v>
      </c>
      <c r="O190" s="11"/>
    </row>
    <row r="191" spans="1:15" ht="15.75" x14ac:dyDescent="0.25">
      <c r="A191" s="2">
        <v>42530</v>
      </c>
      <c r="B191">
        <v>4.88</v>
      </c>
      <c r="C191">
        <f t="shared" si="28"/>
        <v>-1.8108651911468786E-2</v>
      </c>
      <c r="D191">
        <v>2.0602999999999998</v>
      </c>
      <c r="E191">
        <v>1.6867000000000001</v>
      </c>
      <c r="F191">
        <v>9.3236000000000008</v>
      </c>
      <c r="G191">
        <f t="shared" si="24"/>
        <v>11.010300000000001</v>
      </c>
      <c r="H191">
        <f t="shared" si="25"/>
        <v>20.896113079999999</v>
      </c>
      <c r="I191" s="17">
        <f t="shared" si="26"/>
        <v>5.2002947323437354E-4</v>
      </c>
      <c r="J191" s="17">
        <f t="shared" si="27"/>
        <v>1.0005200294732344</v>
      </c>
      <c r="K191">
        <f t="shared" si="29"/>
        <v>-1.8628681384703159E-2</v>
      </c>
      <c r="L191" s="37">
        <f t="shared" si="30"/>
        <v>3.4702777013278602E-4</v>
      </c>
      <c r="O191" s="11"/>
    </row>
    <row r="192" spans="1:15" ht="15.75" x14ac:dyDescent="0.25">
      <c r="A192" s="2">
        <v>42531</v>
      </c>
      <c r="B192">
        <v>4.42</v>
      </c>
      <c r="C192">
        <f t="shared" si="28"/>
        <v>-9.4262295081967207E-2</v>
      </c>
      <c r="D192">
        <v>2.0766</v>
      </c>
      <c r="E192">
        <v>1.6404000000000001</v>
      </c>
      <c r="F192">
        <v>9.3557000000000006</v>
      </c>
      <c r="G192">
        <f t="shared" si="24"/>
        <v>10.9961</v>
      </c>
      <c r="H192">
        <f t="shared" si="25"/>
        <v>21.06844662</v>
      </c>
      <c r="I192" s="17">
        <f t="shared" si="26"/>
        <v>5.2393412123219463E-4</v>
      </c>
      <c r="J192" s="17">
        <f t="shared" si="27"/>
        <v>1.0005239341212322</v>
      </c>
      <c r="K192">
        <f t="shared" si="29"/>
        <v>-9.4786229203199401E-2</v>
      </c>
      <c r="L192" s="37">
        <f t="shared" si="30"/>
        <v>8.9844292465614504E-3</v>
      </c>
      <c r="O192" s="11"/>
    </row>
    <row r="193" spans="1:15" ht="15.75" x14ac:dyDescent="0.25">
      <c r="A193" s="2">
        <v>42534</v>
      </c>
      <c r="B193">
        <v>4.33</v>
      </c>
      <c r="C193">
        <f t="shared" si="28"/>
        <v>-2.0361990950226214E-2</v>
      </c>
      <c r="D193">
        <v>2.0861999999999998</v>
      </c>
      <c r="E193">
        <v>1.6095999999999999</v>
      </c>
      <c r="F193">
        <v>9.3658000000000001</v>
      </c>
      <c r="G193">
        <f t="shared" si="24"/>
        <v>10.9754</v>
      </c>
      <c r="H193">
        <f t="shared" si="25"/>
        <v>21.14853196</v>
      </c>
      <c r="I193" s="17">
        <f t="shared" si="26"/>
        <v>5.257467691806017E-4</v>
      </c>
      <c r="J193" s="17">
        <f t="shared" si="27"/>
        <v>1.0005257467691806</v>
      </c>
      <c r="K193">
        <f t="shared" si="29"/>
        <v>-2.0887737719406815E-2</v>
      </c>
      <c r="L193" s="37">
        <f t="shared" si="30"/>
        <v>4.3629758703473022E-4</v>
      </c>
      <c r="O193" s="11"/>
    </row>
    <row r="194" spans="1:15" ht="15.75" x14ac:dyDescent="0.25">
      <c r="A194" s="2">
        <v>42535</v>
      </c>
      <c r="B194">
        <v>4.28</v>
      </c>
      <c r="C194">
        <f t="shared" si="28"/>
        <v>-1.1547344110854462E-2</v>
      </c>
      <c r="D194">
        <v>2.0865</v>
      </c>
      <c r="E194">
        <v>1.613</v>
      </c>
      <c r="F194">
        <v>9.3811</v>
      </c>
      <c r="G194">
        <f t="shared" si="24"/>
        <v>10.9941</v>
      </c>
      <c r="H194">
        <f t="shared" si="25"/>
        <v>21.18666515</v>
      </c>
      <c r="I194" s="17">
        <f t="shared" si="26"/>
        <v>5.2660945415117233E-4</v>
      </c>
      <c r="J194" s="17">
        <f t="shared" si="27"/>
        <v>1.0005266094541512</v>
      </c>
      <c r="K194">
        <f t="shared" si="29"/>
        <v>-1.2073953565005634E-2</v>
      </c>
      <c r="L194" s="37">
        <f t="shared" si="30"/>
        <v>1.4578035468991226E-4</v>
      </c>
      <c r="O194" s="11"/>
    </row>
    <row r="195" spans="1:15" ht="15.75" x14ac:dyDescent="0.25">
      <c r="A195" s="2">
        <v>42536</v>
      </c>
      <c r="B195">
        <v>4.28</v>
      </c>
      <c r="C195">
        <f t="shared" si="28"/>
        <v>0</v>
      </c>
      <c r="D195">
        <v>2.0861000000000001</v>
      </c>
      <c r="E195">
        <v>1.5720000000000001</v>
      </c>
      <c r="F195">
        <v>9.4040999999999997</v>
      </c>
      <c r="G195">
        <f t="shared" ref="G195:G258" si="31">E195+F195</f>
        <v>10.976099999999999</v>
      </c>
      <c r="H195">
        <f t="shared" ref="H195:H258" si="32">E195+D195*(G195-E195)</f>
        <v>21.189893009999999</v>
      </c>
      <c r="I195" s="17">
        <f t="shared" ref="I195:I258" si="33">(((H195/100)+1)^(1/365)-1)</f>
        <v>5.2668246541509589E-4</v>
      </c>
      <c r="J195" s="17">
        <f t="shared" ref="J195:J258" si="34">1+I195</f>
        <v>1.0005266824654151</v>
      </c>
      <c r="K195">
        <f t="shared" si="29"/>
        <v>-5.2668246541509589E-4</v>
      </c>
      <c r="L195" s="37">
        <f t="shared" si="30"/>
        <v>2.7739441937572366E-7</v>
      </c>
      <c r="O195" s="11"/>
    </row>
    <row r="196" spans="1:15" ht="15.75" x14ac:dyDescent="0.25">
      <c r="A196" s="2">
        <v>42537</v>
      </c>
      <c r="B196">
        <v>4.24</v>
      </c>
      <c r="C196">
        <f t="shared" ref="C196:C259" si="35">(B196-B195)/B195</f>
        <v>-9.3457943925233725E-3</v>
      </c>
      <c r="D196">
        <v>2.0851999999999999</v>
      </c>
      <c r="E196">
        <v>1.5788</v>
      </c>
      <c r="F196">
        <v>9.3867999999999991</v>
      </c>
      <c r="G196">
        <f t="shared" si="31"/>
        <v>10.965599999999998</v>
      </c>
      <c r="H196">
        <f t="shared" si="32"/>
        <v>21.152155359999998</v>
      </c>
      <c r="I196" s="17">
        <f t="shared" si="33"/>
        <v>5.258287527931671E-4</v>
      </c>
      <c r="J196" s="17">
        <f t="shared" si="34"/>
        <v>1.0005258287527932</v>
      </c>
      <c r="K196">
        <f t="shared" ref="K196:K240" si="36">C196-I196</f>
        <v>-9.8716231453165396E-3</v>
      </c>
      <c r="L196" s="37">
        <f t="shared" ref="L196:L259" si="37">K196^2</f>
        <v>9.7448943523149211E-5</v>
      </c>
      <c r="O196" s="11"/>
    </row>
    <row r="197" spans="1:15" ht="15.75" x14ac:dyDescent="0.25">
      <c r="A197" s="2">
        <v>42538</v>
      </c>
      <c r="B197">
        <v>4.51</v>
      </c>
      <c r="C197">
        <f t="shared" si="35"/>
        <v>6.3679245283018771E-2</v>
      </c>
      <c r="D197">
        <v>2.0790999999999999</v>
      </c>
      <c r="E197">
        <v>1.6078000000000001</v>
      </c>
      <c r="F197">
        <v>9.3932000000000002</v>
      </c>
      <c r="G197">
        <f t="shared" si="31"/>
        <v>11.001000000000001</v>
      </c>
      <c r="H197">
        <f t="shared" si="32"/>
        <v>21.137202120000001</v>
      </c>
      <c r="I197" s="17">
        <f t="shared" si="33"/>
        <v>5.2549040267813041E-4</v>
      </c>
      <c r="J197" s="17">
        <f t="shared" si="34"/>
        <v>1.0005254904026781</v>
      </c>
      <c r="K197">
        <f t="shared" si="36"/>
        <v>6.315375488034064E-2</v>
      </c>
      <c r="L197" s="37">
        <f t="shared" si="37"/>
        <v>3.9883967554861493E-3</v>
      </c>
      <c r="O197" s="11"/>
    </row>
    <row r="198" spans="1:15" ht="15.75" x14ac:dyDescent="0.25">
      <c r="A198" s="2">
        <v>42541</v>
      </c>
      <c r="B198">
        <v>4.66</v>
      </c>
      <c r="C198">
        <f t="shared" si="35"/>
        <v>3.3259423503326023E-2</v>
      </c>
      <c r="D198">
        <v>2.0836999999999999</v>
      </c>
      <c r="E198">
        <v>1.6886000000000001</v>
      </c>
      <c r="F198">
        <v>9.3604000000000003</v>
      </c>
      <c r="G198">
        <f t="shared" si="31"/>
        <v>11.048999999999999</v>
      </c>
      <c r="H198">
        <f t="shared" si="32"/>
        <v>21.192865479999998</v>
      </c>
      <c r="I198" s="17">
        <f t="shared" si="33"/>
        <v>5.2674969827370965E-4</v>
      </c>
      <c r="J198" s="17">
        <f t="shared" si="34"/>
        <v>1.0005267496982737</v>
      </c>
      <c r="K198">
        <f t="shared" si="36"/>
        <v>3.2732673805052313E-2</v>
      </c>
      <c r="L198" s="37">
        <f t="shared" si="37"/>
        <v>1.071427934427958E-3</v>
      </c>
      <c r="O198" s="11"/>
    </row>
    <row r="199" spans="1:15" ht="15.75" x14ac:dyDescent="0.25">
      <c r="A199" s="2">
        <v>42542</v>
      </c>
      <c r="B199">
        <v>4.62</v>
      </c>
      <c r="C199">
        <f t="shared" si="35"/>
        <v>-8.5836909871244704E-3</v>
      </c>
      <c r="D199">
        <v>2.0831</v>
      </c>
      <c r="E199">
        <v>1.7059</v>
      </c>
      <c r="F199">
        <v>9.3422999999999998</v>
      </c>
      <c r="G199">
        <f t="shared" si="31"/>
        <v>11.0482</v>
      </c>
      <c r="H199">
        <f t="shared" si="32"/>
        <v>21.166845129999999</v>
      </c>
      <c r="I199" s="17">
        <f t="shared" si="33"/>
        <v>5.2616110076697531E-4</v>
      </c>
      <c r="J199" s="17">
        <f t="shared" si="34"/>
        <v>1.000526161100767</v>
      </c>
      <c r="K199">
        <f t="shared" si="36"/>
        <v>-9.1098520878914457E-3</v>
      </c>
      <c r="L199" s="37">
        <f t="shared" si="37"/>
        <v>8.2989405063260129E-5</v>
      </c>
      <c r="O199" s="11"/>
    </row>
    <row r="200" spans="1:15" ht="15.75" x14ac:dyDescent="0.25">
      <c r="A200" s="2">
        <v>42543</v>
      </c>
      <c r="B200">
        <v>4.51</v>
      </c>
      <c r="C200">
        <f t="shared" si="35"/>
        <v>-2.3809523809523878E-2</v>
      </c>
      <c r="D200">
        <v>2.0838999999999999</v>
      </c>
      <c r="E200">
        <v>1.6852</v>
      </c>
      <c r="F200">
        <v>9.3613</v>
      </c>
      <c r="G200">
        <f t="shared" si="31"/>
        <v>11.0465</v>
      </c>
      <c r="H200">
        <f t="shared" si="32"/>
        <v>21.193213069999999</v>
      </c>
      <c r="I200" s="17">
        <f t="shared" si="33"/>
        <v>5.2675756013620401E-4</v>
      </c>
      <c r="J200" s="17">
        <f t="shared" si="34"/>
        <v>1.0005267575601362</v>
      </c>
      <c r="K200">
        <f t="shared" si="36"/>
        <v>-2.4336281369660082E-2</v>
      </c>
      <c r="L200" s="37">
        <f t="shared" si="37"/>
        <v>5.9225459090326443E-4</v>
      </c>
      <c r="O200" s="11"/>
    </row>
    <row r="201" spans="1:15" ht="15.75" x14ac:dyDescent="0.25">
      <c r="A201" s="2">
        <v>42544</v>
      </c>
      <c r="B201">
        <v>4.6399999999999997</v>
      </c>
      <c r="C201">
        <f t="shared" si="35"/>
        <v>2.8824833702882462E-2</v>
      </c>
      <c r="D201">
        <v>2.085</v>
      </c>
      <c r="E201">
        <v>1.7458</v>
      </c>
      <c r="F201">
        <v>9.3138000000000005</v>
      </c>
      <c r="G201">
        <f t="shared" si="31"/>
        <v>11.0596</v>
      </c>
      <c r="H201">
        <f t="shared" si="32"/>
        <v>21.165073</v>
      </c>
      <c r="I201" s="17">
        <f t="shared" si="33"/>
        <v>5.2612100943094653E-4</v>
      </c>
      <c r="J201" s="17">
        <f t="shared" si="34"/>
        <v>1.0005261210094309</v>
      </c>
      <c r="K201">
        <f t="shared" si="36"/>
        <v>2.8298712693451515E-2</v>
      </c>
      <c r="L201" s="37">
        <f t="shared" si="37"/>
        <v>8.0081714010651396E-4</v>
      </c>
      <c r="O201" s="11"/>
    </row>
    <row r="202" spans="1:15" ht="15.75" x14ac:dyDescent="0.25">
      <c r="A202" s="2">
        <v>42545</v>
      </c>
      <c r="B202">
        <v>4.37</v>
      </c>
      <c r="C202">
        <f t="shared" si="35"/>
        <v>-5.8189655172413708E-2</v>
      </c>
      <c r="D202">
        <v>2.0663</v>
      </c>
      <c r="E202">
        <v>1.5598999999999998</v>
      </c>
      <c r="F202">
        <v>9.4140999999999995</v>
      </c>
      <c r="G202">
        <f t="shared" si="31"/>
        <v>10.974</v>
      </c>
      <c r="H202">
        <f t="shared" si="32"/>
        <v>21.012254830000003</v>
      </c>
      <c r="I202" s="17">
        <f t="shared" si="33"/>
        <v>5.2266156482261295E-4</v>
      </c>
      <c r="J202" s="17">
        <f t="shared" si="34"/>
        <v>1.0005226615648226</v>
      </c>
      <c r="K202">
        <f t="shared" si="36"/>
        <v>-5.8712316737236321E-2</v>
      </c>
      <c r="L202" s="37">
        <f t="shared" si="37"/>
        <v>3.4471361366535604E-3</v>
      </c>
      <c r="O202" s="11"/>
    </row>
    <row r="203" spans="1:15" ht="15.75" x14ac:dyDescent="0.25">
      <c r="A203" s="2">
        <v>42548</v>
      </c>
      <c r="B203">
        <v>4.0599999999999996</v>
      </c>
      <c r="C203">
        <f t="shared" si="35"/>
        <v>-7.0938215102974947E-2</v>
      </c>
      <c r="D203">
        <v>2.0773000000000001</v>
      </c>
      <c r="E203">
        <v>1.4377</v>
      </c>
      <c r="F203">
        <v>9.5195000000000007</v>
      </c>
      <c r="G203">
        <f t="shared" si="31"/>
        <v>10.9572</v>
      </c>
      <c r="H203">
        <f t="shared" si="32"/>
        <v>21.212557350000001</v>
      </c>
      <c r="I203" s="17">
        <f t="shared" si="33"/>
        <v>5.2719505761089636E-4</v>
      </c>
      <c r="J203" s="17">
        <f t="shared" si="34"/>
        <v>1.0005271950576109</v>
      </c>
      <c r="K203">
        <f t="shared" si="36"/>
        <v>-7.1465410160585843E-2</v>
      </c>
      <c r="L203" s="37">
        <f t="shared" si="37"/>
        <v>5.1073048494207664E-3</v>
      </c>
      <c r="O203" s="11"/>
    </row>
    <row r="204" spans="1:15" ht="15.75" x14ac:dyDescent="0.25">
      <c r="A204" s="2">
        <v>42549</v>
      </c>
      <c r="B204">
        <v>4.28</v>
      </c>
      <c r="C204">
        <f t="shared" si="35"/>
        <v>5.4187192118226764E-2</v>
      </c>
      <c r="D204">
        <v>2.0855999999999999</v>
      </c>
      <c r="E204">
        <v>1.4663999999999999</v>
      </c>
      <c r="F204">
        <v>9.4581</v>
      </c>
      <c r="G204">
        <f t="shared" si="31"/>
        <v>10.9245</v>
      </c>
      <c r="H204">
        <f t="shared" si="32"/>
        <v>21.19221336</v>
      </c>
      <c r="I204" s="17">
        <f t="shared" si="33"/>
        <v>5.267349484281425E-4</v>
      </c>
      <c r="J204" s="17">
        <f t="shared" si="34"/>
        <v>1.0005267349484281</v>
      </c>
      <c r="K204">
        <f t="shared" si="36"/>
        <v>5.3660457169798621E-2</v>
      </c>
      <c r="L204" s="37">
        <f t="shared" si="37"/>
        <v>2.8794446636717921E-3</v>
      </c>
      <c r="O204" s="11"/>
    </row>
    <row r="205" spans="1:15" ht="15.75" x14ac:dyDescent="0.25">
      <c r="A205" s="2">
        <v>42550</v>
      </c>
      <c r="B205">
        <v>4.42</v>
      </c>
      <c r="C205">
        <f t="shared" si="35"/>
        <v>3.2710280373831696E-2</v>
      </c>
      <c r="D205">
        <v>2.0855000000000001</v>
      </c>
      <c r="E205">
        <v>1.5154999999999998</v>
      </c>
      <c r="F205">
        <v>9.3857999999999997</v>
      </c>
      <c r="G205">
        <f t="shared" si="31"/>
        <v>10.901299999999999</v>
      </c>
      <c r="H205">
        <f t="shared" si="32"/>
        <v>21.089585899999999</v>
      </c>
      <c r="I205" s="17">
        <f t="shared" si="33"/>
        <v>5.2441270286829322E-4</v>
      </c>
      <c r="J205" s="17">
        <f t="shared" si="34"/>
        <v>1.0005244127028683</v>
      </c>
      <c r="K205">
        <f t="shared" si="36"/>
        <v>3.2185867670963403E-2</v>
      </c>
      <c r="L205" s="37">
        <f t="shared" si="37"/>
        <v>1.0359300777327671E-3</v>
      </c>
      <c r="O205" s="11"/>
    </row>
    <row r="206" spans="1:15" ht="15.75" x14ac:dyDescent="0.25">
      <c r="A206" s="2">
        <v>42551</v>
      </c>
      <c r="B206">
        <v>4.28</v>
      </c>
      <c r="C206">
        <f t="shared" si="35"/>
        <v>-3.1674208144796309E-2</v>
      </c>
      <c r="D206">
        <v>2.0680999999999998</v>
      </c>
      <c r="E206">
        <v>1.4697</v>
      </c>
      <c r="F206">
        <v>9.3078000000000003</v>
      </c>
      <c r="G206">
        <f t="shared" si="31"/>
        <v>10.7775</v>
      </c>
      <c r="H206">
        <f t="shared" si="32"/>
        <v>20.719161179999997</v>
      </c>
      <c r="I206" s="17">
        <f t="shared" si="33"/>
        <v>5.160144046412185E-4</v>
      </c>
      <c r="J206" s="17">
        <f t="shared" si="34"/>
        <v>1.0005160144046412</v>
      </c>
      <c r="K206">
        <f t="shared" si="36"/>
        <v>-3.2190222549437528E-2</v>
      </c>
      <c r="L206" s="37">
        <f t="shared" si="37"/>
        <v>1.0362104277823164E-3</v>
      </c>
      <c r="O206" s="11"/>
    </row>
    <row r="207" spans="1:15" ht="15.75" x14ac:dyDescent="0.25">
      <c r="A207" s="2">
        <v>42552</v>
      </c>
      <c r="B207">
        <v>4.59</v>
      </c>
      <c r="C207">
        <f t="shared" si="35"/>
        <v>7.2429906542055986E-2</v>
      </c>
      <c r="D207">
        <v>2.0733999999999999</v>
      </c>
      <c r="E207">
        <v>1.4440999999999999</v>
      </c>
      <c r="F207">
        <v>9.2975999999999992</v>
      </c>
      <c r="G207">
        <f t="shared" si="31"/>
        <v>10.7417</v>
      </c>
      <c r="H207">
        <f t="shared" si="32"/>
        <v>20.721743839999995</v>
      </c>
      <c r="I207" s="17">
        <f t="shared" si="33"/>
        <v>5.1607304782974595E-4</v>
      </c>
      <c r="J207" s="17">
        <f t="shared" si="34"/>
        <v>1.0005160730478297</v>
      </c>
      <c r="K207">
        <f t="shared" si="36"/>
        <v>7.191383349422624E-2</v>
      </c>
      <c r="L207" s="37">
        <f t="shared" si="37"/>
        <v>5.1715994478352956E-3</v>
      </c>
      <c r="O207" s="11"/>
    </row>
    <row r="208" spans="1:15" ht="15.75" x14ac:dyDescent="0.25">
      <c r="A208" s="2">
        <v>42556</v>
      </c>
      <c r="B208">
        <v>4.3</v>
      </c>
      <c r="C208">
        <f t="shared" si="35"/>
        <v>-6.3180827886710256E-2</v>
      </c>
      <c r="D208">
        <v>2.0775000000000001</v>
      </c>
      <c r="E208">
        <v>1.375</v>
      </c>
      <c r="F208">
        <v>9.3173999999999992</v>
      </c>
      <c r="G208">
        <f t="shared" si="31"/>
        <v>10.692399999999999</v>
      </c>
      <c r="H208">
        <f t="shared" si="32"/>
        <v>20.7318985</v>
      </c>
      <c r="I208" s="17">
        <f t="shared" si="33"/>
        <v>5.1630361256171931E-4</v>
      </c>
      <c r="J208" s="17">
        <f t="shared" si="34"/>
        <v>1.0005163036125617</v>
      </c>
      <c r="K208">
        <f t="shared" si="36"/>
        <v>-6.3697131499271975E-2</v>
      </c>
      <c r="L208" s="37">
        <f t="shared" si="37"/>
        <v>4.0573245612355461E-3</v>
      </c>
      <c r="O208" s="11"/>
    </row>
    <row r="209" spans="1:15" ht="15.75" x14ac:dyDescent="0.25">
      <c r="A209" s="2">
        <v>42557</v>
      </c>
      <c r="B209">
        <v>4.3499999999999996</v>
      </c>
      <c r="C209">
        <f t="shared" si="35"/>
        <v>1.1627906976744146E-2</v>
      </c>
      <c r="D209">
        <v>2.0779000000000001</v>
      </c>
      <c r="E209">
        <v>1.3682000000000001</v>
      </c>
      <c r="F209">
        <v>9.2883999999999993</v>
      </c>
      <c r="G209">
        <f t="shared" si="31"/>
        <v>10.656599999999999</v>
      </c>
      <c r="H209">
        <f t="shared" si="32"/>
        <v>20.66856636</v>
      </c>
      <c r="I209" s="17">
        <f t="shared" si="33"/>
        <v>5.1486532057776202E-4</v>
      </c>
      <c r="J209" s="17">
        <f t="shared" si="34"/>
        <v>1.0005148653205778</v>
      </c>
      <c r="K209">
        <f t="shared" si="36"/>
        <v>1.1113041656166384E-2</v>
      </c>
      <c r="L209" s="37">
        <f t="shared" si="37"/>
        <v>1.2349969485168929E-4</v>
      </c>
      <c r="O209" s="11"/>
    </row>
    <row r="210" spans="1:15" ht="15.75" x14ac:dyDescent="0.25">
      <c r="A210" s="2">
        <v>42558</v>
      </c>
      <c r="B210">
        <v>4.2300000000000004</v>
      </c>
      <c r="C210">
        <f t="shared" si="35"/>
        <v>-2.7586206896551547E-2</v>
      </c>
      <c r="D210">
        <v>2.0783999999999998</v>
      </c>
      <c r="E210">
        <v>1.385</v>
      </c>
      <c r="F210">
        <v>9.2897999999999996</v>
      </c>
      <c r="G210">
        <f t="shared" si="31"/>
        <v>10.674799999999999</v>
      </c>
      <c r="H210">
        <f t="shared" si="32"/>
        <v>20.692920319999999</v>
      </c>
      <c r="I210" s="17">
        <f t="shared" si="33"/>
        <v>5.1541849541214546E-4</v>
      </c>
      <c r="J210" s="17">
        <f t="shared" si="34"/>
        <v>1.0005154184954121</v>
      </c>
      <c r="K210">
        <f t="shared" si="36"/>
        <v>-2.8101625391963692E-2</v>
      </c>
      <c r="L210" s="37">
        <f t="shared" si="37"/>
        <v>7.8970134967025853E-4</v>
      </c>
      <c r="O210" s="11"/>
    </row>
    <row r="211" spans="1:15" ht="15.75" x14ac:dyDescent="0.25">
      <c r="A211" s="2">
        <v>42559</v>
      </c>
      <c r="B211">
        <v>4.24</v>
      </c>
      <c r="C211">
        <f t="shared" si="35"/>
        <v>2.3640661938533771E-3</v>
      </c>
      <c r="D211">
        <v>2.0749</v>
      </c>
      <c r="E211">
        <v>1.3578999999999999</v>
      </c>
      <c r="F211">
        <v>9.2227999999999994</v>
      </c>
      <c r="G211">
        <f t="shared" si="31"/>
        <v>10.5807</v>
      </c>
      <c r="H211">
        <f t="shared" si="32"/>
        <v>20.494287719999999</v>
      </c>
      <c r="I211" s="17">
        <f t="shared" si="33"/>
        <v>5.1090351061433559E-4</v>
      </c>
      <c r="J211" s="17">
        <f t="shared" si="34"/>
        <v>1.0005109035106143</v>
      </c>
      <c r="K211">
        <f t="shared" si="36"/>
        <v>1.8531626832390415E-3</v>
      </c>
      <c r="L211" s="37">
        <f t="shared" si="37"/>
        <v>3.4342119305497239E-6</v>
      </c>
      <c r="O211" s="11"/>
    </row>
    <row r="212" spans="1:15" ht="15.75" x14ac:dyDescent="0.25">
      <c r="A212" s="2">
        <v>42562</v>
      </c>
      <c r="B212">
        <v>4.18</v>
      </c>
      <c r="C212">
        <f t="shared" si="35"/>
        <v>-1.4150943396226532E-2</v>
      </c>
      <c r="D212">
        <v>2.0727000000000002</v>
      </c>
      <c r="E212">
        <v>1.4302999999999999</v>
      </c>
      <c r="F212">
        <v>9.2844999999999995</v>
      </c>
      <c r="G212">
        <f t="shared" si="31"/>
        <v>10.7148</v>
      </c>
      <c r="H212">
        <f t="shared" si="32"/>
        <v>20.674283150000004</v>
      </c>
      <c r="I212" s="17">
        <f t="shared" si="33"/>
        <v>5.149951815075493E-4</v>
      </c>
      <c r="J212" s="17">
        <f t="shared" si="34"/>
        <v>1.0005149951815075</v>
      </c>
      <c r="K212">
        <f t="shared" si="36"/>
        <v>-1.4665938577734081E-2</v>
      </c>
      <c r="L212" s="37">
        <f t="shared" si="37"/>
        <v>2.1508975436586875E-4</v>
      </c>
      <c r="O212" s="11"/>
    </row>
    <row r="213" spans="1:15" ht="15.75" x14ac:dyDescent="0.25">
      <c r="A213" s="2">
        <v>42563</v>
      </c>
      <c r="B213">
        <v>4.58</v>
      </c>
      <c r="C213">
        <f t="shared" si="35"/>
        <v>9.5693779904306317E-2</v>
      </c>
      <c r="D213">
        <v>2.0861000000000001</v>
      </c>
      <c r="E213">
        <v>1.51</v>
      </c>
      <c r="F213">
        <v>9.2727000000000004</v>
      </c>
      <c r="G213">
        <f t="shared" si="31"/>
        <v>10.7827</v>
      </c>
      <c r="H213">
        <f t="shared" si="32"/>
        <v>20.853779470000003</v>
      </c>
      <c r="I213" s="17">
        <f t="shared" si="33"/>
        <v>5.1906945003232785E-4</v>
      </c>
      <c r="J213" s="17">
        <f t="shared" si="34"/>
        <v>1.0005190694500323</v>
      </c>
      <c r="K213">
        <f t="shared" si="36"/>
        <v>9.5174710454273989E-2</v>
      </c>
      <c r="L213" s="37">
        <f t="shared" si="37"/>
        <v>9.0582255100548903E-3</v>
      </c>
      <c r="O213" s="11"/>
    </row>
    <row r="214" spans="1:15" ht="15.75" x14ac:dyDescent="0.25">
      <c r="A214" s="2">
        <v>42564</v>
      </c>
      <c r="B214">
        <v>4.3499999999999996</v>
      </c>
      <c r="C214">
        <f t="shared" si="35"/>
        <v>-5.0218340611353801E-2</v>
      </c>
      <c r="D214">
        <v>2.0861999999999998</v>
      </c>
      <c r="E214">
        <v>1.4742999999999999</v>
      </c>
      <c r="F214">
        <v>9.2149000000000001</v>
      </c>
      <c r="G214">
        <f t="shared" si="31"/>
        <v>10.6892</v>
      </c>
      <c r="H214">
        <f t="shared" si="32"/>
        <v>20.698424379999999</v>
      </c>
      <c r="I214" s="17">
        <f t="shared" si="33"/>
        <v>5.1554349898030871E-4</v>
      </c>
      <c r="J214" s="17">
        <f t="shared" si="34"/>
        <v>1.0005155434989803</v>
      </c>
      <c r="K214">
        <f t="shared" si="36"/>
        <v>-5.073388411033411E-2</v>
      </c>
      <c r="L214" s="37">
        <f t="shared" si="37"/>
        <v>2.5739269969208118E-3</v>
      </c>
      <c r="O214" s="11"/>
    </row>
    <row r="215" spans="1:15" ht="15.75" x14ac:dyDescent="0.25">
      <c r="A215" s="2">
        <v>42565</v>
      </c>
      <c r="B215">
        <v>4.5</v>
      </c>
      <c r="C215">
        <f t="shared" si="35"/>
        <v>3.4482758620689738E-2</v>
      </c>
      <c r="D215">
        <v>2.0891999999999999</v>
      </c>
      <c r="E215">
        <v>1.5356000000000001</v>
      </c>
      <c r="F215">
        <v>9.1925000000000008</v>
      </c>
      <c r="G215">
        <f t="shared" si="31"/>
        <v>10.728100000000001</v>
      </c>
      <c r="H215">
        <f t="shared" si="32"/>
        <v>20.740570999999999</v>
      </c>
      <c r="I215" s="17">
        <f t="shared" si="33"/>
        <v>5.1650050907658951E-4</v>
      </c>
      <c r="J215" s="17">
        <f t="shared" si="34"/>
        <v>1.0005165005090766</v>
      </c>
      <c r="K215">
        <f t="shared" si="36"/>
        <v>3.3966258111613148E-2</v>
      </c>
      <c r="L215" s="37">
        <f t="shared" si="37"/>
        <v>1.153706690104726E-3</v>
      </c>
      <c r="O215" s="11"/>
    </row>
    <row r="216" spans="1:15" ht="15.75" x14ac:dyDescent="0.25">
      <c r="A216" s="2">
        <v>42566</v>
      </c>
      <c r="B216">
        <v>4.42</v>
      </c>
      <c r="C216">
        <f t="shared" si="35"/>
        <v>-1.7777777777777795E-2</v>
      </c>
      <c r="D216">
        <v>2.0884</v>
      </c>
      <c r="E216">
        <v>1.5508999999999999</v>
      </c>
      <c r="F216">
        <v>9.1815999999999995</v>
      </c>
      <c r="G216">
        <f t="shared" si="31"/>
        <v>10.7325</v>
      </c>
      <c r="H216">
        <f t="shared" si="32"/>
        <v>20.725753439999998</v>
      </c>
      <c r="I216" s="17">
        <f t="shared" si="33"/>
        <v>5.1616408936272506E-4</v>
      </c>
      <c r="J216" s="17">
        <f t="shared" si="34"/>
        <v>1.0005161640893627</v>
      </c>
      <c r="K216">
        <f t="shared" si="36"/>
        <v>-1.829394186714052E-2</v>
      </c>
      <c r="L216" s="37">
        <f t="shared" si="37"/>
        <v>3.3466830903831679E-4</v>
      </c>
      <c r="O216" s="11"/>
    </row>
    <row r="217" spans="1:15" ht="15.75" x14ac:dyDescent="0.25">
      <c r="A217" s="2">
        <v>42569</v>
      </c>
      <c r="B217">
        <v>4.5999999999999996</v>
      </c>
      <c r="C217">
        <f t="shared" si="35"/>
        <v>4.0723981900452427E-2</v>
      </c>
      <c r="D217">
        <v>2.0897999999999999</v>
      </c>
      <c r="E217">
        <v>1.5817999999999999</v>
      </c>
      <c r="F217">
        <v>9.1454000000000004</v>
      </c>
      <c r="G217">
        <f t="shared" si="31"/>
        <v>10.7272</v>
      </c>
      <c r="H217">
        <f t="shared" si="32"/>
        <v>20.693856920000002</v>
      </c>
      <c r="I217" s="17">
        <f t="shared" si="33"/>
        <v>5.154397670827926E-4</v>
      </c>
      <c r="J217" s="17">
        <f t="shared" si="34"/>
        <v>1.0005154397670828</v>
      </c>
      <c r="K217">
        <f t="shared" si="36"/>
        <v>4.0208542133369635E-2</v>
      </c>
      <c r="L217" s="37">
        <f t="shared" si="37"/>
        <v>1.6167268604909612E-3</v>
      </c>
      <c r="O217" s="11"/>
    </row>
    <row r="218" spans="1:15" ht="15.75" x14ac:dyDescent="0.25">
      <c r="A218" s="2">
        <v>42570</v>
      </c>
      <c r="B218">
        <v>4.5</v>
      </c>
      <c r="C218">
        <f t="shared" si="35"/>
        <v>-2.1739130434782532E-2</v>
      </c>
      <c r="D218">
        <v>2.0903999999999998</v>
      </c>
      <c r="E218">
        <v>1.5526</v>
      </c>
      <c r="F218">
        <v>9.1315000000000008</v>
      </c>
      <c r="G218">
        <f t="shared" si="31"/>
        <v>10.684100000000001</v>
      </c>
      <c r="H218">
        <f t="shared" si="32"/>
        <v>20.641087599999999</v>
      </c>
      <c r="I218" s="17">
        <f t="shared" si="33"/>
        <v>5.1424103546682254E-4</v>
      </c>
      <c r="J218" s="17">
        <f t="shared" si="34"/>
        <v>1.0005142410354668</v>
      </c>
      <c r="K218">
        <f t="shared" si="36"/>
        <v>-2.2253371470249354E-2</v>
      </c>
      <c r="L218" s="37">
        <f t="shared" si="37"/>
        <v>4.9521254179290793E-4</v>
      </c>
      <c r="O218" s="11"/>
    </row>
    <row r="219" spans="1:15" ht="15.75" x14ac:dyDescent="0.25">
      <c r="A219" s="2">
        <v>42571</v>
      </c>
      <c r="B219">
        <v>4.74</v>
      </c>
      <c r="C219">
        <f t="shared" si="35"/>
        <v>5.3333333333333378E-2</v>
      </c>
      <c r="D219">
        <v>2.0947</v>
      </c>
      <c r="E219">
        <v>1.5800999999999998</v>
      </c>
      <c r="F219">
        <v>9.1210000000000004</v>
      </c>
      <c r="G219">
        <f t="shared" si="31"/>
        <v>10.7011</v>
      </c>
      <c r="H219">
        <f t="shared" si="32"/>
        <v>20.685858700000004</v>
      </c>
      <c r="I219" s="17">
        <f t="shared" si="33"/>
        <v>5.1525810952912643E-4</v>
      </c>
      <c r="J219" s="17">
        <f t="shared" si="34"/>
        <v>1.0005152581095291</v>
      </c>
      <c r="K219">
        <f t="shared" si="36"/>
        <v>5.2818075223804252E-2</v>
      </c>
      <c r="L219" s="37">
        <f t="shared" si="37"/>
        <v>2.7897490703474447E-3</v>
      </c>
      <c r="O219" s="11"/>
    </row>
    <row r="220" spans="1:15" ht="15.75" x14ac:dyDescent="0.25">
      <c r="A220" s="2">
        <v>42572</v>
      </c>
      <c r="B220">
        <v>4.97</v>
      </c>
      <c r="C220">
        <f t="shared" si="35"/>
        <v>4.8523206751054752E-2</v>
      </c>
      <c r="D220">
        <v>2.0895999999999999</v>
      </c>
      <c r="E220">
        <v>1.556</v>
      </c>
      <c r="F220">
        <v>9.1776999999999997</v>
      </c>
      <c r="G220">
        <f t="shared" si="31"/>
        <v>10.733699999999999</v>
      </c>
      <c r="H220">
        <f t="shared" si="32"/>
        <v>20.733721919999997</v>
      </c>
      <c r="I220" s="17">
        <f t="shared" si="33"/>
        <v>5.1634501183528414E-4</v>
      </c>
      <c r="J220" s="17">
        <f t="shared" si="34"/>
        <v>1.0005163450118353</v>
      </c>
      <c r="K220">
        <f t="shared" si="36"/>
        <v>4.8006861739219468E-2</v>
      </c>
      <c r="L220" s="37">
        <f t="shared" si="37"/>
        <v>2.3046587740485343E-3</v>
      </c>
      <c r="O220" s="11"/>
    </row>
    <row r="221" spans="1:15" ht="15.75" x14ac:dyDescent="0.25">
      <c r="A221" s="2">
        <v>42573</v>
      </c>
      <c r="B221">
        <v>5.39</v>
      </c>
      <c r="C221">
        <f t="shared" si="35"/>
        <v>8.4507042253521111E-2</v>
      </c>
      <c r="D221">
        <v>2.0977000000000001</v>
      </c>
      <c r="E221">
        <v>1.5663</v>
      </c>
      <c r="F221">
        <v>9.1327999999999996</v>
      </c>
      <c r="G221">
        <f t="shared" si="31"/>
        <v>10.6991</v>
      </c>
      <c r="H221">
        <f t="shared" si="32"/>
        <v>20.724174560000002</v>
      </c>
      <c r="I221" s="17">
        <f t="shared" si="33"/>
        <v>5.16128239848479E-4</v>
      </c>
      <c r="J221" s="17">
        <f t="shared" si="34"/>
        <v>1.0005161282398485</v>
      </c>
      <c r="K221">
        <f t="shared" si="36"/>
        <v>8.3990914013672632E-2</v>
      </c>
      <c r="L221" s="37">
        <f t="shared" si="37"/>
        <v>7.0544736368521495E-3</v>
      </c>
      <c r="O221" s="11"/>
    </row>
    <row r="222" spans="1:15" ht="15.75" x14ac:dyDescent="0.25">
      <c r="A222" s="2">
        <v>42576</v>
      </c>
      <c r="B222">
        <v>5.14</v>
      </c>
      <c r="C222">
        <f t="shared" si="35"/>
        <v>-4.63821892393321E-2</v>
      </c>
      <c r="D222">
        <v>2.1004</v>
      </c>
      <c r="E222">
        <v>1.5731000000000002</v>
      </c>
      <c r="F222">
        <v>9.1539000000000001</v>
      </c>
      <c r="G222">
        <f t="shared" si="31"/>
        <v>10.727</v>
      </c>
      <c r="H222">
        <f t="shared" si="32"/>
        <v>20.79995156</v>
      </c>
      <c r="I222" s="17">
        <f t="shared" si="33"/>
        <v>5.1784827966661062E-4</v>
      </c>
      <c r="J222" s="17">
        <f t="shared" si="34"/>
        <v>1.0005178482796666</v>
      </c>
      <c r="K222">
        <f t="shared" si="36"/>
        <v>-4.6900037518998711E-2</v>
      </c>
      <c r="L222" s="37">
        <f t="shared" si="37"/>
        <v>2.1996135192834869E-3</v>
      </c>
      <c r="O222" s="11"/>
    </row>
    <row r="223" spans="1:15" ht="15.75" x14ac:dyDescent="0.25">
      <c r="A223" s="2">
        <v>42577</v>
      </c>
      <c r="B223">
        <v>5.35</v>
      </c>
      <c r="C223">
        <f t="shared" si="35"/>
        <v>4.0856031128404663E-2</v>
      </c>
      <c r="D223">
        <v>2.1004999999999998</v>
      </c>
      <c r="E223">
        <v>1.5611000000000002</v>
      </c>
      <c r="F223">
        <v>9.1428999999999991</v>
      </c>
      <c r="G223">
        <f t="shared" si="31"/>
        <v>10.703999999999999</v>
      </c>
      <c r="H223">
        <f t="shared" si="32"/>
        <v>20.765761449999996</v>
      </c>
      <c r="I223" s="17">
        <f t="shared" si="33"/>
        <v>5.1707234168274496E-4</v>
      </c>
      <c r="J223" s="17">
        <f t="shared" si="34"/>
        <v>1.0005170723416827</v>
      </c>
      <c r="K223">
        <f t="shared" si="36"/>
        <v>4.0338958786721918E-2</v>
      </c>
      <c r="L223" s="37">
        <f t="shared" si="37"/>
        <v>1.6272315959968493E-3</v>
      </c>
      <c r="O223" s="11"/>
    </row>
    <row r="224" spans="1:15" ht="15.75" x14ac:dyDescent="0.25">
      <c r="A224" s="2">
        <v>42578</v>
      </c>
      <c r="B224">
        <v>5.19</v>
      </c>
      <c r="C224">
        <f t="shared" si="35"/>
        <v>-2.9906542056074629E-2</v>
      </c>
      <c r="D224">
        <v>2.1013000000000002</v>
      </c>
      <c r="E224">
        <v>1.4976</v>
      </c>
      <c r="F224">
        <v>9.1475000000000009</v>
      </c>
      <c r="G224">
        <f t="shared" si="31"/>
        <v>10.645100000000001</v>
      </c>
      <c r="H224">
        <f t="shared" si="32"/>
        <v>20.719241750000002</v>
      </c>
      <c r="I224" s="17">
        <f t="shared" si="33"/>
        <v>5.160162341235619E-4</v>
      </c>
      <c r="J224" s="17">
        <f t="shared" si="34"/>
        <v>1.0005160162341236</v>
      </c>
      <c r="K224">
        <f t="shared" si="36"/>
        <v>-3.0422558290198191E-2</v>
      </c>
      <c r="L224" s="37">
        <f t="shared" si="37"/>
        <v>9.255320529205067E-4</v>
      </c>
      <c r="O224" s="11"/>
    </row>
    <row r="225" spans="1:15" ht="15.75" x14ac:dyDescent="0.25">
      <c r="A225" s="2">
        <v>42579</v>
      </c>
      <c r="B225">
        <v>5.19</v>
      </c>
      <c r="C225">
        <f t="shared" si="35"/>
        <v>0</v>
      </c>
      <c r="D225">
        <v>2.1013000000000002</v>
      </c>
      <c r="E225">
        <v>1.5044</v>
      </c>
      <c r="F225">
        <v>9.1533999999999995</v>
      </c>
      <c r="G225">
        <f t="shared" si="31"/>
        <v>10.6578</v>
      </c>
      <c r="H225">
        <f t="shared" si="32"/>
        <v>20.738439420000002</v>
      </c>
      <c r="I225" s="17">
        <f t="shared" si="33"/>
        <v>5.1645211595641172E-4</v>
      </c>
      <c r="J225" s="17">
        <f t="shared" si="34"/>
        <v>1.0005164521159564</v>
      </c>
      <c r="K225">
        <f t="shared" si="36"/>
        <v>-5.1645211595641172E-4</v>
      </c>
      <c r="L225" s="37">
        <f t="shared" si="37"/>
        <v>2.6672278807585492E-7</v>
      </c>
      <c r="O225" s="11"/>
    </row>
    <row r="226" spans="1:15" ht="15.75" x14ac:dyDescent="0.25">
      <c r="A226" s="2">
        <v>42580</v>
      </c>
      <c r="B226">
        <v>5.42</v>
      </c>
      <c r="C226">
        <f t="shared" si="35"/>
        <v>4.4315992292870816E-2</v>
      </c>
      <c r="D226">
        <v>2.1048</v>
      </c>
      <c r="E226">
        <v>1.4531000000000001</v>
      </c>
      <c r="F226">
        <v>9.1183999999999994</v>
      </c>
      <c r="G226">
        <f t="shared" si="31"/>
        <v>10.5715</v>
      </c>
      <c r="H226">
        <f t="shared" si="32"/>
        <v>20.645508320000001</v>
      </c>
      <c r="I226" s="17">
        <f t="shared" si="33"/>
        <v>5.1434147859730217E-4</v>
      </c>
      <c r="J226" s="17">
        <f t="shared" si="34"/>
        <v>1.0005143414785973</v>
      </c>
      <c r="K226">
        <f t="shared" si="36"/>
        <v>4.3801650814273514E-2</v>
      </c>
      <c r="L226" s="37">
        <f t="shared" si="37"/>
        <v>1.9185846140555476E-3</v>
      </c>
      <c r="O226" s="11"/>
    </row>
    <row r="227" spans="1:15" ht="15.75" x14ac:dyDescent="0.25">
      <c r="A227" s="2">
        <v>42583</v>
      </c>
      <c r="B227">
        <v>5.09</v>
      </c>
      <c r="C227">
        <f t="shared" si="35"/>
        <v>-6.0885608856088576E-2</v>
      </c>
      <c r="D227">
        <v>2.1160999999999999</v>
      </c>
      <c r="E227">
        <v>1.5213999999999999</v>
      </c>
      <c r="F227">
        <v>9.0931999999999995</v>
      </c>
      <c r="G227">
        <f t="shared" si="31"/>
        <v>10.614599999999999</v>
      </c>
      <c r="H227">
        <f t="shared" si="32"/>
        <v>20.763520519999997</v>
      </c>
      <c r="I227" s="17">
        <f t="shared" si="33"/>
        <v>5.1702147655685593E-4</v>
      </c>
      <c r="J227" s="17">
        <f t="shared" si="34"/>
        <v>1.0005170214765569</v>
      </c>
      <c r="K227">
        <f t="shared" si="36"/>
        <v>-6.1402630332645432E-2</v>
      </c>
      <c r="L227" s="37">
        <f t="shared" si="37"/>
        <v>3.770283011767509E-3</v>
      </c>
      <c r="O227" s="11"/>
    </row>
    <row r="228" spans="1:15" ht="15.75" x14ac:dyDescent="0.25">
      <c r="A228" s="2">
        <v>42584</v>
      </c>
      <c r="B228">
        <v>4.9000000000000004</v>
      </c>
      <c r="C228">
        <f t="shared" si="35"/>
        <v>-3.7328094302553932E-2</v>
      </c>
      <c r="D228">
        <v>2.1168</v>
      </c>
      <c r="E228">
        <v>1.5558000000000001</v>
      </c>
      <c r="F228">
        <v>9.1205999999999996</v>
      </c>
      <c r="G228">
        <f t="shared" si="31"/>
        <v>10.676399999999999</v>
      </c>
      <c r="H228">
        <f t="shared" si="32"/>
        <v>20.862286080000001</v>
      </c>
      <c r="I228" s="17">
        <f t="shared" si="33"/>
        <v>5.1926238615629394E-4</v>
      </c>
      <c r="J228" s="17">
        <f t="shared" si="34"/>
        <v>1.0005192623861563</v>
      </c>
      <c r="K228">
        <f t="shared" si="36"/>
        <v>-3.7847356688710226E-2</v>
      </c>
      <c r="L228" s="37">
        <f t="shared" si="37"/>
        <v>1.4324224083224588E-3</v>
      </c>
      <c r="O228" s="11"/>
    </row>
    <row r="229" spans="1:15" ht="15.75" x14ac:dyDescent="0.25">
      <c r="A229" s="2">
        <v>42585</v>
      </c>
      <c r="B229">
        <v>5.29</v>
      </c>
      <c r="C229">
        <f t="shared" si="35"/>
        <v>7.9591836734693805E-2</v>
      </c>
      <c r="D229">
        <v>2.1217999999999999</v>
      </c>
      <c r="E229">
        <v>1.542</v>
      </c>
      <c r="F229">
        <v>9.1319999999999997</v>
      </c>
      <c r="G229">
        <f t="shared" si="31"/>
        <v>10.673999999999999</v>
      </c>
      <c r="H229">
        <f t="shared" si="32"/>
        <v>20.9182776</v>
      </c>
      <c r="I229" s="17">
        <f t="shared" si="33"/>
        <v>5.2053197687951247E-4</v>
      </c>
      <c r="J229" s="17">
        <f t="shared" si="34"/>
        <v>1.0005205319768795</v>
      </c>
      <c r="K229">
        <f t="shared" si="36"/>
        <v>7.9071304757814292E-2</v>
      </c>
      <c r="L229" s="37">
        <f t="shared" si="37"/>
        <v>6.2522712361031451E-3</v>
      </c>
      <c r="O229" s="11"/>
    </row>
    <row r="230" spans="1:15" ht="15.75" x14ac:dyDescent="0.25">
      <c r="A230" s="2">
        <v>42586</v>
      </c>
      <c r="B230">
        <v>5.13</v>
      </c>
      <c r="C230">
        <f t="shared" si="35"/>
        <v>-3.0245746691871481E-2</v>
      </c>
      <c r="D230">
        <v>2.1217999999999999</v>
      </c>
      <c r="E230">
        <v>1.5007999999999999</v>
      </c>
      <c r="F230">
        <v>9.1257999999999999</v>
      </c>
      <c r="G230">
        <f t="shared" si="31"/>
        <v>10.6266</v>
      </c>
      <c r="H230">
        <f t="shared" si="32"/>
        <v>20.863922439999996</v>
      </c>
      <c r="I230" s="17">
        <f t="shared" si="33"/>
        <v>5.1929949844242707E-4</v>
      </c>
      <c r="J230" s="17">
        <f t="shared" si="34"/>
        <v>1.0005192994984424</v>
      </c>
      <c r="K230">
        <f t="shared" si="36"/>
        <v>-3.0765046190313908E-2</v>
      </c>
      <c r="L230" s="37">
        <f t="shared" si="37"/>
        <v>9.4648806709214824E-4</v>
      </c>
      <c r="O230" s="11"/>
    </row>
    <row r="231" spans="1:15" ht="15.75" x14ac:dyDescent="0.25">
      <c r="A231" s="2">
        <v>42587</v>
      </c>
      <c r="B231">
        <v>4.8899999999999997</v>
      </c>
      <c r="C231">
        <f t="shared" si="35"/>
        <v>-4.6783625730994198E-2</v>
      </c>
      <c r="D231">
        <v>2.1084000000000001</v>
      </c>
      <c r="E231">
        <v>1.5885</v>
      </c>
      <c r="F231">
        <v>9.0888000000000009</v>
      </c>
      <c r="G231">
        <f t="shared" si="31"/>
        <v>10.677300000000001</v>
      </c>
      <c r="H231">
        <f t="shared" si="32"/>
        <v>20.751325920000003</v>
      </c>
      <c r="I231" s="17">
        <f t="shared" si="33"/>
        <v>5.1674466432327648E-4</v>
      </c>
      <c r="J231" s="17">
        <f t="shared" si="34"/>
        <v>1.0005167446643233</v>
      </c>
      <c r="K231">
        <f t="shared" si="36"/>
        <v>-4.7300370395317475E-2</v>
      </c>
      <c r="L231" s="37">
        <f t="shared" si="37"/>
        <v>2.2373250395342258E-3</v>
      </c>
      <c r="O231" s="11"/>
    </row>
    <row r="232" spans="1:15" ht="15.75" x14ac:dyDescent="0.25">
      <c r="A232" s="2">
        <v>42590</v>
      </c>
      <c r="B232">
        <v>5.01</v>
      </c>
      <c r="C232">
        <f t="shared" si="35"/>
        <v>2.4539877300613522E-2</v>
      </c>
      <c r="D232">
        <v>2.1074000000000002</v>
      </c>
      <c r="E232">
        <v>1.5920000000000001</v>
      </c>
      <c r="F232">
        <v>9.0937000000000001</v>
      </c>
      <c r="G232">
        <f t="shared" si="31"/>
        <v>10.685700000000001</v>
      </c>
      <c r="H232">
        <f t="shared" si="32"/>
        <v>20.756063380000001</v>
      </c>
      <c r="I232" s="17">
        <f t="shared" si="33"/>
        <v>5.1685220596175974E-4</v>
      </c>
      <c r="J232" s="17">
        <f t="shared" si="34"/>
        <v>1.0005168522059618</v>
      </c>
      <c r="K232">
        <f t="shared" si="36"/>
        <v>2.4023025094651762E-2</v>
      </c>
      <c r="L232" s="37">
        <f t="shared" si="37"/>
        <v>5.7710573469826833E-4</v>
      </c>
      <c r="O232" s="11"/>
    </row>
    <row r="233" spans="1:15" ht="15.75" x14ac:dyDescent="0.25">
      <c r="A233" s="2">
        <v>42591</v>
      </c>
      <c r="B233">
        <v>4.8100000000000005</v>
      </c>
      <c r="C233">
        <f t="shared" si="35"/>
        <v>-3.9920159680638584E-2</v>
      </c>
      <c r="D233">
        <v>2.1078000000000001</v>
      </c>
      <c r="E233">
        <v>1.5470000000000002</v>
      </c>
      <c r="F233">
        <v>9.0922999999999998</v>
      </c>
      <c r="G233">
        <f t="shared" si="31"/>
        <v>10.6393</v>
      </c>
      <c r="H233">
        <f t="shared" si="32"/>
        <v>20.711749940000001</v>
      </c>
      <c r="I233" s="17">
        <f t="shared" si="33"/>
        <v>5.1584611431865213E-4</v>
      </c>
      <c r="J233" s="17">
        <f t="shared" si="34"/>
        <v>1.0005158461143187</v>
      </c>
      <c r="K233">
        <f t="shared" si="36"/>
        <v>-4.0436005794957236E-2</v>
      </c>
      <c r="L233" s="37">
        <f t="shared" si="37"/>
        <v>1.6350705646498152E-3</v>
      </c>
      <c r="O233" s="11"/>
    </row>
    <row r="234" spans="1:15" ht="15.75" x14ac:dyDescent="0.25">
      <c r="A234" s="2">
        <v>42592</v>
      </c>
      <c r="B234">
        <v>4.8</v>
      </c>
      <c r="C234">
        <f t="shared" si="35"/>
        <v>-2.0790020790022192E-3</v>
      </c>
      <c r="D234">
        <v>2.1074000000000002</v>
      </c>
      <c r="E234">
        <v>1.5074000000000001</v>
      </c>
      <c r="F234">
        <v>9.0939999999999994</v>
      </c>
      <c r="G234">
        <f t="shared" si="31"/>
        <v>10.6014</v>
      </c>
      <c r="H234">
        <f t="shared" si="32"/>
        <v>20.672095600000002</v>
      </c>
      <c r="I234" s="17">
        <f t="shared" si="33"/>
        <v>5.149454904862516E-4</v>
      </c>
      <c r="J234" s="17">
        <f t="shared" si="34"/>
        <v>1.0005149454904863</v>
      </c>
      <c r="K234">
        <f t="shared" si="36"/>
        <v>-2.5939475694884708E-3</v>
      </c>
      <c r="L234" s="37">
        <f t="shared" si="37"/>
        <v>6.7285639932551454E-6</v>
      </c>
      <c r="O234" s="11"/>
    </row>
    <row r="235" spans="1:15" ht="15.75" x14ac:dyDescent="0.25">
      <c r="A235" s="2">
        <v>42593</v>
      </c>
      <c r="B235">
        <v>5.03</v>
      </c>
      <c r="C235">
        <f t="shared" si="35"/>
        <v>4.791666666666676E-2</v>
      </c>
      <c r="D235">
        <v>2.1114999999999999</v>
      </c>
      <c r="E235">
        <v>1.5592999999999999</v>
      </c>
      <c r="F235">
        <v>9.0793999999999997</v>
      </c>
      <c r="G235">
        <f t="shared" si="31"/>
        <v>10.6387</v>
      </c>
      <c r="H235">
        <f t="shared" si="32"/>
        <v>20.730453099999998</v>
      </c>
      <c r="I235" s="17">
        <f t="shared" si="33"/>
        <v>5.1627079548310917E-4</v>
      </c>
      <c r="J235" s="17">
        <f t="shared" si="34"/>
        <v>1.0005162707954831</v>
      </c>
      <c r="K235">
        <f t="shared" si="36"/>
        <v>4.7400395871183651E-2</v>
      </c>
      <c r="L235" s="37">
        <f t="shared" si="37"/>
        <v>2.2467975287449242E-3</v>
      </c>
      <c r="O235" s="11"/>
    </row>
    <row r="236" spans="1:15" ht="15.75" x14ac:dyDescent="0.25">
      <c r="A236" s="2">
        <v>42594</v>
      </c>
      <c r="B236">
        <v>5.0199999999999996</v>
      </c>
      <c r="C236">
        <f t="shared" si="35"/>
        <v>-1.988071570576675E-3</v>
      </c>
      <c r="D236">
        <v>2.1107999999999998</v>
      </c>
      <c r="E236">
        <v>1.5135000000000001</v>
      </c>
      <c r="F236">
        <v>9.1094000000000008</v>
      </c>
      <c r="G236">
        <f t="shared" si="31"/>
        <v>10.622900000000001</v>
      </c>
      <c r="H236">
        <f t="shared" si="32"/>
        <v>20.741621519999999</v>
      </c>
      <c r="I236" s="17">
        <f t="shared" si="33"/>
        <v>5.1652435864957269E-4</v>
      </c>
      <c r="J236" s="17">
        <f t="shared" si="34"/>
        <v>1.0005165243586496</v>
      </c>
      <c r="K236">
        <f t="shared" si="36"/>
        <v>-2.5045959292262477E-3</v>
      </c>
      <c r="L236" s="37">
        <f t="shared" si="37"/>
        <v>6.2730007686966907E-6</v>
      </c>
      <c r="O236" s="11"/>
    </row>
    <row r="237" spans="1:15" ht="15.75" x14ac:dyDescent="0.25">
      <c r="A237" s="2">
        <v>42597</v>
      </c>
      <c r="B237">
        <v>5.5</v>
      </c>
      <c r="C237">
        <f t="shared" si="35"/>
        <v>9.5617529880478183E-2</v>
      </c>
      <c r="D237">
        <v>2.1196000000000002</v>
      </c>
      <c r="E237">
        <v>1.5575999999999999</v>
      </c>
      <c r="F237">
        <v>9.1056000000000008</v>
      </c>
      <c r="G237">
        <f t="shared" si="31"/>
        <v>10.6632</v>
      </c>
      <c r="H237">
        <f t="shared" si="32"/>
        <v>20.857829760000001</v>
      </c>
      <c r="I237" s="17">
        <f t="shared" si="33"/>
        <v>5.1916131525486797E-4</v>
      </c>
      <c r="J237" s="17">
        <f t="shared" si="34"/>
        <v>1.0005191613152549</v>
      </c>
      <c r="K237">
        <f t="shared" si="36"/>
        <v>9.5098368565223315E-2</v>
      </c>
      <c r="L237" s="37">
        <f t="shared" si="37"/>
        <v>9.0436997037670538E-3</v>
      </c>
      <c r="O237" s="11"/>
    </row>
    <row r="238" spans="1:15" ht="15.75" x14ac:dyDescent="0.25">
      <c r="A238" s="2">
        <v>42598</v>
      </c>
      <c r="B238">
        <v>5.91</v>
      </c>
      <c r="C238">
        <f t="shared" si="35"/>
        <v>7.4545454545454568E-2</v>
      </c>
      <c r="D238">
        <v>2.1116999999999999</v>
      </c>
      <c r="E238">
        <v>1.5746</v>
      </c>
      <c r="F238">
        <v>9.1153999999999993</v>
      </c>
      <c r="G238">
        <f t="shared" si="31"/>
        <v>10.69</v>
      </c>
      <c r="H238">
        <f t="shared" si="32"/>
        <v>20.823590179999997</v>
      </c>
      <c r="I238" s="17">
        <f t="shared" si="33"/>
        <v>5.1838462556386133E-4</v>
      </c>
      <c r="J238" s="17">
        <f t="shared" si="34"/>
        <v>1.0005183846255639</v>
      </c>
      <c r="K238">
        <f t="shared" si="36"/>
        <v>7.4027069919890706E-2</v>
      </c>
      <c r="L238" s="37">
        <f t="shared" si="37"/>
        <v>5.4800070809243873E-3</v>
      </c>
      <c r="O238" s="11"/>
    </row>
    <row r="239" spans="1:15" ht="15.75" x14ac:dyDescent="0.25">
      <c r="A239" s="2">
        <v>42599</v>
      </c>
      <c r="B239">
        <v>5.68</v>
      </c>
      <c r="C239">
        <f t="shared" si="35"/>
        <v>-3.8917089678511069E-2</v>
      </c>
      <c r="D239">
        <v>2.1101000000000001</v>
      </c>
      <c r="E239">
        <v>1.5491000000000001</v>
      </c>
      <c r="F239">
        <v>9.0801999999999996</v>
      </c>
      <c r="G239">
        <f t="shared" si="31"/>
        <v>10.629300000000001</v>
      </c>
      <c r="H239">
        <f t="shared" si="32"/>
        <v>20.709230020000003</v>
      </c>
      <c r="I239" s="17">
        <f t="shared" si="33"/>
        <v>5.1578889102699144E-4</v>
      </c>
      <c r="J239" s="17">
        <f t="shared" si="34"/>
        <v>1.000515788891027</v>
      </c>
      <c r="K239">
        <f t="shared" si="36"/>
        <v>-3.943287856953806E-2</v>
      </c>
      <c r="L239" s="37">
        <f t="shared" si="37"/>
        <v>1.5549519122799341E-3</v>
      </c>
      <c r="O239" s="11"/>
    </row>
    <row r="240" spans="1:15" ht="15.75" x14ac:dyDescent="0.25">
      <c r="A240" s="2">
        <v>42600</v>
      </c>
      <c r="B240">
        <v>6.2</v>
      </c>
      <c r="C240">
        <f t="shared" si="35"/>
        <v>9.1549295774647974E-2</v>
      </c>
      <c r="D240">
        <v>2.1141000000000001</v>
      </c>
      <c r="E240">
        <v>1.5356000000000001</v>
      </c>
      <c r="F240">
        <v>9.0690000000000008</v>
      </c>
      <c r="G240">
        <f t="shared" si="31"/>
        <v>10.604600000000001</v>
      </c>
      <c r="H240">
        <f t="shared" si="32"/>
        <v>20.708372900000001</v>
      </c>
      <c r="I240" s="17">
        <f t="shared" si="33"/>
        <v>5.1576942695197303E-4</v>
      </c>
      <c r="J240" s="17">
        <f t="shared" si="34"/>
        <v>1.000515769426952</v>
      </c>
      <c r="K240">
        <f t="shared" si="36"/>
        <v>9.1033526347696E-2</v>
      </c>
      <c r="L240" s="37">
        <f t="shared" si="37"/>
        <v>8.2871029192966624E-3</v>
      </c>
      <c r="O240" s="11"/>
    </row>
    <row r="241" spans="1:10" ht="15.75" x14ac:dyDescent="0.25">
      <c r="A241" s="2"/>
      <c r="I241" s="17"/>
      <c r="J241" s="17"/>
    </row>
    <row r="242" spans="1:10" ht="15.75" x14ac:dyDescent="0.25">
      <c r="A242" s="2"/>
      <c r="I242" s="17"/>
      <c r="J242" s="17"/>
    </row>
    <row r="243" spans="1:10" ht="15.75" x14ac:dyDescent="0.25">
      <c r="A243" s="2"/>
      <c r="I243" s="17"/>
      <c r="J243" s="17"/>
    </row>
    <row r="244" spans="1:10" ht="15.75" x14ac:dyDescent="0.25">
      <c r="A244" s="2"/>
      <c r="I244" s="17"/>
      <c r="J244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4"/>
  <sheetViews>
    <sheetView workbookViewId="0">
      <selection activeCell="C11" sqref="C11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0" max="10" width="10.140625" customWidth="1"/>
    <col min="12" max="12" width="10.7109375" style="36" customWidth="1"/>
    <col min="13" max="13" width="27.28515625" customWidth="1"/>
    <col min="16" max="17" width="22.140625" customWidth="1"/>
    <col min="18" max="18" width="36.8554687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31" ht="15.75" thickBot="1" x14ac:dyDescent="0.3">
      <c r="A1" t="s">
        <v>76</v>
      </c>
      <c r="K1" s="30"/>
      <c r="V1" t="s">
        <v>62</v>
      </c>
      <c r="W1" t="s">
        <v>71</v>
      </c>
      <c r="X1" t="s">
        <v>68</v>
      </c>
      <c r="Y1" t="s">
        <v>69</v>
      </c>
      <c r="Z1" t="s">
        <v>62</v>
      </c>
      <c r="AA1" t="s">
        <v>71</v>
      </c>
      <c r="AB1" t="s">
        <v>68</v>
      </c>
    </row>
    <row r="2" spans="1:31" x14ac:dyDescent="0.25">
      <c r="A2" t="s">
        <v>1</v>
      </c>
      <c r="B2" t="s">
        <v>2</v>
      </c>
      <c r="C2" t="s">
        <v>20</v>
      </c>
      <c r="D2" t="s">
        <v>38</v>
      </c>
      <c r="E2" t="s">
        <v>5</v>
      </c>
      <c r="F2" t="s">
        <v>6</v>
      </c>
      <c r="G2" t="s">
        <v>36</v>
      </c>
      <c r="H2" t="s">
        <v>79</v>
      </c>
      <c r="I2" t="s">
        <v>35</v>
      </c>
      <c r="J2" t="s">
        <v>37</v>
      </c>
      <c r="K2" s="31" t="s">
        <v>66</v>
      </c>
      <c r="L2" s="37" t="s">
        <v>65</v>
      </c>
      <c r="M2" s="7" t="s">
        <v>48</v>
      </c>
      <c r="N2" s="9">
        <f>SUM(L4:L122)/(COUNT(F4:F122)-2)</f>
        <v>5.8959085938756041E-3</v>
      </c>
      <c r="O2" s="16" t="s">
        <v>64</v>
      </c>
      <c r="P2" s="16"/>
      <c r="Q2" s="16" t="s">
        <v>56</v>
      </c>
      <c r="R2" s="16" t="s">
        <v>57</v>
      </c>
      <c r="S2" s="16" t="s">
        <v>58</v>
      </c>
      <c r="T2" s="16" t="s">
        <v>59</v>
      </c>
      <c r="U2" s="16" t="s">
        <v>67</v>
      </c>
      <c r="V2" s="16" t="s">
        <v>60</v>
      </c>
      <c r="W2" s="16"/>
      <c r="X2" s="16"/>
      <c r="Y2" s="16"/>
      <c r="Z2" s="16" t="s">
        <v>61</v>
      </c>
      <c r="AA2" s="16"/>
      <c r="AB2" s="11"/>
    </row>
    <row r="3" spans="1:31" ht="16.5" thickBot="1" x14ac:dyDescent="0.3">
      <c r="A3" s="2">
        <v>42257</v>
      </c>
      <c r="B3">
        <v>7.59</v>
      </c>
      <c r="C3">
        <v>0</v>
      </c>
      <c r="D3">
        <v>1.2749999999999999</v>
      </c>
      <c r="E3">
        <v>2.222</v>
      </c>
      <c r="F3">
        <v>9.7805999999999997</v>
      </c>
      <c r="G3">
        <f t="shared" ref="G3:G66" si="0">E3+F3</f>
        <v>12.002599999999999</v>
      </c>
      <c r="H3">
        <f t="shared" ref="H3:H66" si="1">E3+D3*(G3-E3)</f>
        <v>14.692264999999999</v>
      </c>
      <c r="I3" s="17">
        <f t="shared" ref="I3:I66" si="2">(((H3/100)+1)^(1/365)-1)</f>
        <v>3.7563875123458601E-4</v>
      </c>
      <c r="J3" s="17">
        <f t="shared" ref="J3:J66" si="3">1+I3</f>
        <v>1.0003756387512346</v>
      </c>
      <c r="L3" s="37"/>
      <c r="M3" s="20" t="s">
        <v>49</v>
      </c>
      <c r="N3" s="11">
        <f>SQRT(N2)</f>
        <v>7.6784820074514759E-2</v>
      </c>
      <c r="O3" s="11"/>
      <c r="P3" s="11"/>
      <c r="Q3" s="11"/>
      <c r="R3" s="11"/>
      <c r="S3" s="11"/>
      <c r="T3" s="11"/>
      <c r="AD3" t="s">
        <v>28</v>
      </c>
      <c r="AE3">
        <f>1+I3</f>
        <v>1.0003756387512346</v>
      </c>
    </row>
    <row r="4" spans="1:31" ht="15.75" x14ac:dyDescent="0.25">
      <c r="A4" s="2">
        <v>42258</v>
      </c>
      <c r="B4">
        <v>7.57</v>
      </c>
      <c r="C4">
        <f t="shared" ref="C4:C67" si="4">(B4-B3)/B3</f>
        <v>-2.6350461133069266E-3</v>
      </c>
      <c r="D4">
        <v>1.2742</v>
      </c>
      <c r="E4">
        <v>2.1882999999999999</v>
      </c>
      <c r="F4">
        <v>9.6817999999999991</v>
      </c>
      <c r="G4">
        <f t="shared" si="0"/>
        <v>11.870099999999999</v>
      </c>
      <c r="H4">
        <f t="shared" si="1"/>
        <v>14.524849559999998</v>
      </c>
      <c r="I4" s="17">
        <f t="shared" si="2"/>
        <v>3.7163517673888258E-4</v>
      </c>
      <c r="J4" s="17">
        <f t="shared" si="3"/>
        <v>1.0003716351767389</v>
      </c>
      <c r="K4">
        <f t="shared" ref="K4:K67" si="5">C4-I4</f>
        <v>-3.0066812900458092E-3</v>
      </c>
      <c r="L4" s="37">
        <f t="shared" ref="L4:L67" si="6">K4^2</f>
        <v>9.0401323799115319E-6</v>
      </c>
      <c r="M4" s="11"/>
      <c r="N4" s="11"/>
      <c r="O4" s="11">
        <f t="shared" ref="O4:O67" si="7">C4/$N$3</f>
        <v>-3.431727925844956E-2</v>
      </c>
      <c r="P4" s="11"/>
      <c r="Q4" s="11">
        <f t="shared" ref="Q4:Q35" si="8">O4</f>
        <v>-3.431727925844956E-2</v>
      </c>
      <c r="R4" s="11">
        <f t="shared" ref="R4:R35" si="9">RANK(Q4,$Q$4:$Q$123)</f>
        <v>60</v>
      </c>
      <c r="S4" s="11">
        <f t="shared" ref="S4:S35" si="10">O4</f>
        <v>-3.431727925844956E-2</v>
      </c>
      <c r="T4" s="11">
        <f t="shared" ref="T4:T35" si="11">RANK(S4,$S$4:$S$123)</f>
        <v>60</v>
      </c>
      <c r="U4">
        <v>1</v>
      </c>
      <c r="V4">
        <f t="shared" ref="V4:V35" si="12">R4/(COUNT($U$4:$U$123)+1)-0.5</f>
        <v>-4.1322314049586639E-3</v>
      </c>
      <c r="W4">
        <f>SUM($V$4:V4)/U4</f>
        <v>-4.1322314049586639E-3</v>
      </c>
      <c r="X4">
        <f t="shared" ref="X4:X35" si="13">(U4/11)*W4^2</f>
        <v>1.5523033076478777E-6</v>
      </c>
      <c r="Z4">
        <f t="shared" ref="Z4:Z35" si="14">T4/(COUNT($U$4:$U$123)+1)-0.5</f>
        <v>-4.1322314049586639E-3</v>
      </c>
      <c r="AA4">
        <f>SUM($Z$4:Z4)/U4</f>
        <v>-4.1322314049586639E-3</v>
      </c>
      <c r="AB4">
        <f t="shared" ref="AB4:AB35" si="15">(U4/11)*AA4^2</f>
        <v>1.5523033076478777E-6</v>
      </c>
    </row>
    <row r="5" spans="1:31" ht="15.75" x14ac:dyDescent="0.25">
      <c r="A5" s="2">
        <v>42261</v>
      </c>
      <c r="B5">
        <v>7.92</v>
      </c>
      <c r="C5">
        <f t="shared" si="4"/>
        <v>4.6235138705416068E-2</v>
      </c>
      <c r="D5">
        <v>1.2686999999999999</v>
      </c>
      <c r="E5">
        <v>2.1831</v>
      </c>
      <c r="F5">
        <v>9.7218999999999998</v>
      </c>
      <c r="G5">
        <f t="shared" si="0"/>
        <v>11.904999999999999</v>
      </c>
      <c r="H5">
        <f t="shared" si="1"/>
        <v>14.517274529999998</v>
      </c>
      <c r="I5" s="17">
        <f t="shared" si="2"/>
        <v>3.7145388940751367E-4</v>
      </c>
      <c r="J5" s="17">
        <f t="shared" si="3"/>
        <v>1.0003714538894075</v>
      </c>
      <c r="K5">
        <f t="shared" si="5"/>
        <v>4.5863684816008554E-2</v>
      </c>
      <c r="L5" s="37">
        <f t="shared" si="6"/>
        <v>2.1034775849021734E-3</v>
      </c>
      <c r="M5" s="11"/>
      <c r="N5" s="11"/>
      <c r="O5" s="11">
        <f t="shared" si="7"/>
        <v>0.60213905118938638</v>
      </c>
      <c r="P5" s="11"/>
      <c r="Q5" s="11">
        <f t="shared" si="8"/>
        <v>0.60213905118938638</v>
      </c>
      <c r="R5" s="11">
        <f t="shared" si="9"/>
        <v>24</v>
      </c>
      <c r="S5" s="11">
        <f t="shared" si="10"/>
        <v>0.60213905118938638</v>
      </c>
      <c r="T5" s="11">
        <f t="shared" si="11"/>
        <v>25</v>
      </c>
      <c r="U5">
        <v>2</v>
      </c>
      <c r="V5">
        <f t="shared" si="12"/>
        <v>-0.30165289256198347</v>
      </c>
      <c r="W5">
        <f>SUM($V$4:V5)/U5</f>
        <v>-0.15289256198347106</v>
      </c>
      <c r="X5">
        <f t="shared" si="13"/>
        <v>4.2502064563399167E-3</v>
      </c>
      <c r="Z5">
        <f t="shared" si="14"/>
        <v>-0.29338842975206614</v>
      </c>
      <c r="AA5">
        <f>SUM($Z$4:Z5)/U5</f>
        <v>-0.1487603305785124</v>
      </c>
      <c r="AB5">
        <f t="shared" si="15"/>
        <v>4.0235701734233258E-3</v>
      </c>
    </row>
    <row r="6" spans="1:31" ht="15.75" x14ac:dyDescent="0.25">
      <c r="A6" s="2">
        <v>42262</v>
      </c>
      <c r="B6">
        <v>7.89</v>
      </c>
      <c r="C6">
        <f t="shared" si="4"/>
        <v>-3.7878787878788192E-3</v>
      </c>
      <c r="D6">
        <v>1.2619</v>
      </c>
      <c r="E6">
        <v>2.2867000000000002</v>
      </c>
      <c r="F6">
        <v>9.6042000000000005</v>
      </c>
      <c r="G6">
        <f t="shared" si="0"/>
        <v>11.8909</v>
      </c>
      <c r="H6">
        <f t="shared" si="1"/>
        <v>14.406239980000001</v>
      </c>
      <c r="I6" s="17">
        <f t="shared" si="2"/>
        <v>3.6879521221089284E-4</v>
      </c>
      <c r="J6" s="17">
        <f t="shared" si="3"/>
        <v>1.0003687952122109</v>
      </c>
      <c r="K6">
        <f t="shared" si="5"/>
        <v>-4.1566740000897121E-3</v>
      </c>
      <c r="L6" s="37">
        <f t="shared" si="6"/>
        <v>1.7277938743021808E-5</v>
      </c>
      <c r="M6" s="11"/>
      <c r="N6" s="11"/>
      <c r="O6" s="11">
        <f t="shared" si="7"/>
        <v>-4.9331088934022702E-2</v>
      </c>
      <c r="P6" s="11"/>
      <c r="Q6" s="11">
        <f t="shared" si="8"/>
        <v>-4.9331088934022702E-2</v>
      </c>
      <c r="R6" s="11">
        <f t="shared" si="9"/>
        <v>61</v>
      </c>
      <c r="S6" s="11">
        <f t="shared" si="10"/>
        <v>-4.9331088934022702E-2</v>
      </c>
      <c r="T6" s="11">
        <f t="shared" si="11"/>
        <v>61</v>
      </c>
      <c r="U6">
        <v>3</v>
      </c>
      <c r="V6">
        <f t="shared" si="12"/>
        <v>4.1322314049586639E-3</v>
      </c>
      <c r="W6">
        <f>SUM($V$4:V6)/U6</f>
        <v>-0.10055096418732783</v>
      </c>
      <c r="X6">
        <f t="shared" si="13"/>
        <v>2.7574081088185317E-3</v>
      </c>
      <c r="Z6">
        <f t="shared" si="14"/>
        <v>4.1322314049586639E-3</v>
      </c>
      <c r="AA6">
        <f>SUM($Z$4:Z6)/U6</f>
        <v>-9.7796143250688708E-2</v>
      </c>
      <c r="AB6">
        <f t="shared" si="15"/>
        <v>2.608386991284334E-3</v>
      </c>
    </row>
    <row r="7" spans="1:31" ht="15.75" x14ac:dyDescent="0.25">
      <c r="A7" s="2">
        <v>42263</v>
      </c>
      <c r="B7">
        <v>9</v>
      </c>
      <c r="C7">
        <f t="shared" si="4"/>
        <v>0.14068441064638787</v>
      </c>
      <c r="D7">
        <v>1.2953999999999999</v>
      </c>
      <c r="E7">
        <v>2.294</v>
      </c>
      <c r="F7">
        <v>9.5228999999999999</v>
      </c>
      <c r="G7">
        <f t="shared" si="0"/>
        <v>11.8169</v>
      </c>
      <c r="H7">
        <f t="shared" si="1"/>
        <v>14.629964659999999</v>
      </c>
      <c r="I7" s="17">
        <f t="shared" si="2"/>
        <v>3.741495815487994E-4</v>
      </c>
      <c r="J7" s="17">
        <f t="shared" si="3"/>
        <v>1.0003741495815488</v>
      </c>
      <c r="K7">
        <f t="shared" si="5"/>
        <v>0.14031026106483907</v>
      </c>
      <c r="L7" s="37">
        <f t="shared" si="6"/>
        <v>1.9686969360083295E-2</v>
      </c>
      <c r="M7" s="11"/>
      <c r="N7" s="11"/>
      <c r="O7" s="11">
        <f t="shared" si="7"/>
        <v>1.8321904057320528</v>
      </c>
      <c r="P7" s="11"/>
      <c r="Q7" s="11">
        <f t="shared" si="8"/>
        <v>1.8321904057320528</v>
      </c>
      <c r="R7" s="11">
        <f t="shared" si="9"/>
        <v>5</v>
      </c>
      <c r="S7" s="11">
        <f t="shared" si="10"/>
        <v>1.8321904057320528</v>
      </c>
      <c r="T7" s="11">
        <f t="shared" si="11"/>
        <v>5</v>
      </c>
      <c r="U7">
        <v>4</v>
      </c>
      <c r="V7">
        <f t="shared" si="12"/>
        <v>-0.45867768595041325</v>
      </c>
      <c r="W7">
        <f>SUM($V$4:V7)/U7</f>
        <v>-0.19008264462809918</v>
      </c>
      <c r="X7">
        <f t="shared" si="13"/>
        <v>1.3138695195931725E-2</v>
      </c>
      <c r="Z7">
        <f t="shared" si="14"/>
        <v>-0.45867768595041325</v>
      </c>
      <c r="AA7">
        <f>SUM($Z$4:Z7)/U7</f>
        <v>-0.18801652892561985</v>
      </c>
      <c r="AB7">
        <f t="shared" si="15"/>
        <v>1.2854623690632162E-2</v>
      </c>
    </row>
    <row r="8" spans="1:31" ht="15.75" x14ac:dyDescent="0.25">
      <c r="A8" s="2">
        <v>42264</v>
      </c>
      <c r="B8">
        <v>8.61</v>
      </c>
      <c r="C8">
        <f t="shared" si="4"/>
        <v>-4.3333333333333397E-2</v>
      </c>
      <c r="D8">
        <v>1.2964</v>
      </c>
      <c r="E8">
        <v>2.1903000000000001</v>
      </c>
      <c r="F8">
        <v>9.5274999999999999</v>
      </c>
      <c r="G8">
        <f t="shared" si="0"/>
        <v>11.7178</v>
      </c>
      <c r="H8">
        <f t="shared" si="1"/>
        <v>14.541751</v>
      </c>
      <c r="I8" s="17">
        <f t="shared" si="2"/>
        <v>3.7203962272158719E-4</v>
      </c>
      <c r="J8" s="17">
        <f t="shared" si="3"/>
        <v>1.0003720396227216</v>
      </c>
      <c r="K8">
        <f t="shared" si="5"/>
        <v>-4.3705372956054984E-2</v>
      </c>
      <c r="L8" s="37">
        <f t="shared" si="6"/>
        <v>1.9101596252278624E-3</v>
      </c>
      <c r="M8" s="11"/>
      <c r="N8" s="11"/>
      <c r="O8" s="11">
        <f t="shared" si="7"/>
        <v>-0.56434765740521586</v>
      </c>
      <c r="P8" s="11"/>
      <c r="Q8" s="11">
        <f t="shared" si="8"/>
        <v>-0.56434765740521586</v>
      </c>
      <c r="R8" s="11">
        <f t="shared" si="9"/>
        <v>86</v>
      </c>
      <c r="S8" s="11">
        <f t="shared" si="10"/>
        <v>-0.56434765740521586</v>
      </c>
      <c r="T8" s="11">
        <f t="shared" si="11"/>
        <v>86</v>
      </c>
      <c r="U8">
        <v>5</v>
      </c>
      <c r="V8">
        <f t="shared" si="12"/>
        <v>0.21074380165289253</v>
      </c>
      <c r="W8">
        <f>SUM($V$4:V8)/U8</f>
        <v>-0.10991735537190084</v>
      </c>
      <c r="X8">
        <f t="shared" si="13"/>
        <v>5.4917386417966995E-3</v>
      </c>
      <c r="Z8">
        <f t="shared" si="14"/>
        <v>0.21074380165289253</v>
      </c>
      <c r="AA8">
        <f>SUM($Z$4:Z8)/U8</f>
        <v>-0.10826446280991738</v>
      </c>
      <c r="AB8">
        <f t="shared" si="15"/>
        <v>5.3278154125090829E-3</v>
      </c>
    </row>
    <row r="9" spans="1:31" ht="15.75" x14ac:dyDescent="0.25">
      <c r="A9" s="2">
        <v>42265</v>
      </c>
      <c r="B9">
        <v>8.9600000000000009</v>
      </c>
      <c r="C9">
        <f t="shared" si="4"/>
        <v>4.0650406504065206E-2</v>
      </c>
      <c r="D9">
        <v>1.2676000000000001</v>
      </c>
      <c r="E9">
        <v>2.1335999999999999</v>
      </c>
      <c r="F9">
        <v>9.5728000000000009</v>
      </c>
      <c r="G9">
        <f t="shared" si="0"/>
        <v>11.7064</v>
      </c>
      <c r="H9">
        <f t="shared" si="1"/>
        <v>14.268081280000001</v>
      </c>
      <c r="I9" s="17">
        <f t="shared" si="2"/>
        <v>3.6548346300580015E-4</v>
      </c>
      <c r="J9" s="17">
        <f t="shared" si="3"/>
        <v>1.0003654834630058</v>
      </c>
      <c r="K9">
        <f t="shared" si="5"/>
        <v>4.0284923041059406E-2</v>
      </c>
      <c r="L9" s="37">
        <f t="shared" si="6"/>
        <v>1.622875024424079E-3</v>
      </c>
      <c r="M9" s="11"/>
      <c r="N9" s="11"/>
      <c r="O9" s="11">
        <f t="shared" si="7"/>
        <v>0.52940680807243656</v>
      </c>
      <c r="P9" s="11"/>
      <c r="Q9" s="11">
        <f t="shared" si="8"/>
        <v>0.52940680807243656</v>
      </c>
      <c r="R9" s="11">
        <f t="shared" si="9"/>
        <v>27</v>
      </c>
      <c r="S9" s="11">
        <f t="shared" si="10"/>
        <v>0.52940680807243656</v>
      </c>
      <c r="T9" s="11">
        <f t="shared" si="11"/>
        <v>28</v>
      </c>
      <c r="U9">
        <v>6</v>
      </c>
      <c r="V9">
        <f t="shared" si="12"/>
        <v>-0.27685950413223137</v>
      </c>
      <c r="W9">
        <f>SUM($V$4:V9)/U9</f>
        <v>-0.13774104683195593</v>
      </c>
      <c r="X9">
        <f t="shared" si="13"/>
        <v>1.0348688717652585E-2</v>
      </c>
      <c r="Z9">
        <f t="shared" si="14"/>
        <v>-0.26859504132231404</v>
      </c>
      <c r="AA9">
        <f>SUM($Z$4:Z9)/U9</f>
        <v>-0.13498622589531681</v>
      </c>
      <c r="AB9">
        <f t="shared" si="15"/>
        <v>9.9388806444335436E-3</v>
      </c>
    </row>
    <row r="10" spans="1:31" ht="15.75" x14ac:dyDescent="0.25">
      <c r="A10" s="2">
        <v>42268</v>
      </c>
      <c r="B10">
        <v>8.58</v>
      </c>
      <c r="C10">
        <f t="shared" si="4"/>
        <v>-4.2410714285714371E-2</v>
      </c>
      <c r="D10">
        <v>1.2608999999999999</v>
      </c>
      <c r="E10">
        <v>2.2012</v>
      </c>
      <c r="F10">
        <v>9.5913000000000004</v>
      </c>
      <c r="G10">
        <f t="shared" si="0"/>
        <v>11.7925</v>
      </c>
      <c r="H10">
        <f t="shared" si="1"/>
        <v>14.294870169999999</v>
      </c>
      <c r="I10" s="17">
        <f t="shared" si="2"/>
        <v>3.661259211731327E-4</v>
      </c>
      <c r="J10" s="17">
        <f t="shared" si="3"/>
        <v>1.0003661259211731</v>
      </c>
      <c r="K10">
        <f t="shared" si="5"/>
        <v>-4.2776840206887504E-2</v>
      </c>
      <c r="L10" s="37">
        <f t="shared" si="6"/>
        <v>1.8298580580855873E-3</v>
      </c>
      <c r="M10" s="11"/>
      <c r="N10" s="11"/>
      <c r="O10" s="11">
        <f t="shared" si="7"/>
        <v>-0.55233201360057216</v>
      </c>
      <c r="P10" s="11"/>
      <c r="Q10" s="11">
        <f t="shared" si="8"/>
        <v>-0.55233201360057216</v>
      </c>
      <c r="R10" s="11">
        <f t="shared" si="9"/>
        <v>85</v>
      </c>
      <c r="S10" s="11">
        <f t="shared" si="10"/>
        <v>-0.55233201360057216</v>
      </c>
      <c r="T10" s="11">
        <f t="shared" si="11"/>
        <v>85</v>
      </c>
      <c r="U10">
        <v>7</v>
      </c>
      <c r="V10">
        <f t="shared" si="12"/>
        <v>0.2024793388429752</v>
      </c>
      <c r="W10">
        <f>SUM($V$4:V10)/U10</f>
        <v>-8.9138134592680052E-2</v>
      </c>
      <c r="X10">
        <f t="shared" si="13"/>
        <v>5.0562953882399278E-3</v>
      </c>
      <c r="Z10">
        <f t="shared" si="14"/>
        <v>0.2024793388429752</v>
      </c>
      <c r="AA10">
        <f>SUM($Z$4:Z10)/U10</f>
        <v>-8.6776859504132248E-2</v>
      </c>
      <c r="AB10">
        <f t="shared" si="15"/>
        <v>4.7919603107090319E-3</v>
      </c>
    </row>
    <row r="11" spans="1:31" ht="15.75" x14ac:dyDescent="0.25">
      <c r="A11" s="2">
        <v>42269</v>
      </c>
      <c r="B11">
        <v>8</v>
      </c>
      <c r="C11">
        <f t="shared" si="4"/>
        <v>-6.75990675990676E-2</v>
      </c>
      <c r="D11">
        <v>1.2799</v>
      </c>
      <c r="E11">
        <v>2.1337000000000002</v>
      </c>
      <c r="F11">
        <v>9.6486999999999998</v>
      </c>
      <c r="G11">
        <f t="shared" si="0"/>
        <v>11.782399999999999</v>
      </c>
      <c r="H11">
        <f t="shared" si="1"/>
        <v>14.483071129999999</v>
      </c>
      <c r="I11" s="17">
        <f t="shared" si="2"/>
        <v>3.7063517696900306E-4</v>
      </c>
      <c r="J11" s="17">
        <f t="shared" si="3"/>
        <v>1.000370635176969</v>
      </c>
      <c r="K11">
        <f t="shared" si="5"/>
        <v>-6.7969702776036603E-2</v>
      </c>
      <c r="L11" s="37">
        <f t="shared" si="6"/>
        <v>4.6198804954627583E-3</v>
      </c>
      <c r="M11" s="11"/>
      <c r="N11" s="11"/>
      <c r="O11" s="11">
        <f t="shared" si="7"/>
        <v>-0.88037020251485942</v>
      </c>
      <c r="P11" s="11"/>
      <c r="Q11" s="11">
        <f t="shared" si="8"/>
        <v>-0.88037020251485942</v>
      </c>
      <c r="R11" s="11">
        <f t="shared" si="9"/>
        <v>103</v>
      </c>
      <c r="S11" s="11">
        <f t="shared" si="10"/>
        <v>-0.88037020251485942</v>
      </c>
      <c r="T11" s="11">
        <f t="shared" si="11"/>
        <v>103</v>
      </c>
      <c r="U11">
        <v>8</v>
      </c>
      <c r="V11">
        <f t="shared" si="12"/>
        <v>0.35123966942148765</v>
      </c>
      <c r="W11">
        <f>SUM($V$4:V11)/U11</f>
        <v>-3.4090909090909088E-2</v>
      </c>
      <c r="X11">
        <f t="shared" si="13"/>
        <v>8.4522915101427484E-4</v>
      </c>
      <c r="Z11">
        <f t="shared" si="14"/>
        <v>0.35123966942148765</v>
      </c>
      <c r="AA11">
        <f>SUM($Z$4:Z11)/U11</f>
        <v>-3.2024793388429756E-2</v>
      </c>
      <c r="AB11">
        <f t="shared" si="15"/>
        <v>7.4588173932481035E-4</v>
      </c>
    </row>
    <row r="12" spans="1:31" ht="15.75" x14ac:dyDescent="0.25">
      <c r="A12" s="2">
        <v>42270</v>
      </c>
      <c r="B12">
        <v>7.58</v>
      </c>
      <c r="C12">
        <f t="shared" si="4"/>
        <v>-5.2499999999999991E-2</v>
      </c>
      <c r="D12">
        <v>1.2833000000000001</v>
      </c>
      <c r="E12">
        <v>2.1497000000000002</v>
      </c>
      <c r="F12">
        <v>9.6641999999999992</v>
      </c>
      <c r="G12">
        <f t="shared" si="0"/>
        <v>11.8139</v>
      </c>
      <c r="H12">
        <f t="shared" si="1"/>
        <v>14.551767860000002</v>
      </c>
      <c r="I12" s="17">
        <f t="shared" si="2"/>
        <v>3.7227929484817679E-4</v>
      </c>
      <c r="J12" s="17">
        <f t="shared" si="3"/>
        <v>1.0003722792948482</v>
      </c>
      <c r="K12">
        <f t="shared" si="5"/>
        <v>-5.2872279294848168E-2</v>
      </c>
      <c r="L12" s="37">
        <f t="shared" si="6"/>
        <v>2.7954779178324305E-3</v>
      </c>
      <c r="M12" s="11"/>
      <c r="N12" s="11"/>
      <c r="O12" s="11">
        <f t="shared" si="7"/>
        <v>-0.68372889262554892</v>
      </c>
      <c r="P12" s="11"/>
      <c r="Q12" s="11">
        <f t="shared" si="8"/>
        <v>-0.68372889262554892</v>
      </c>
      <c r="R12" s="11">
        <f t="shared" si="9"/>
        <v>92</v>
      </c>
      <c r="S12" s="11">
        <f t="shared" si="10"/>
        <v>-0.68372889262554892</v>
      </c>
      <c r="T12" s="11">
        <f t="shared" si="11"/>
        <v>92</v>
      </c>
      <c r="U12">
        <v>9</v>
      </c>
      <c r="V12">
        <f t="shared" si="12"/>
        <v>0.26033057851239672</v>
      </c>
      <c r="W12">
        <f>SUM($V$4:V12)/U12</f>
        <v>-1.3774104683195547E-3</v>
      </c>
      <c r="X12">
        <f t="shared" si="13"/>
        <v>1.5523033076478779E-6</v>
      </c>
      <c r="Z12">
        <f t="shared" si="14"/>
        <v>0.26033057851239672</v>
      </c>
      <c r="AA12">
        <f>SUM($Z$4:Z12)/U12</f>
        <v>4.5913682277318489E-4</v>
      </c>
      <c r="AB12">
        <f t="shared" si="15"/>
        <v>1.7247814529420865E-7</v>
      </c>
    </row>
    <row r="13" spans="1:31" ht="15.75" x14ac:dyDescent="0.25">
      <c r="A13" s="2">
        <v>42271</v>
      </c>
      <c r="B13">
        <v>7.76</v>
      </c>
      <c r="C13">
        <f t="shared" si="4"/>
        <v>2.3746701846965663E-2</v>
      </c>
      <c r="D13">
        <v>1.2805</v>
      </c>
      <c r="E13">
        <v>2.1265999999999998</v>
      </c>
      <c r="F13">
        <v>9.6738</v>
      </c>
      <c r="G13">
        <f t="shared" si="0"/>
        <v>11.8004</v>
      </c>
      <c r="H13">
        <f t="shared" si="1"/>
        <v>14.513900899999999</v>
      </c>
      <c r="I13" s="17">
        <f t="shared" si="2"/>
        <v>3.7137314708246549E-4</v>
      </c>
      <c r="J13" s="17">
        <f t="shared" si="3"/>
        <v>1.0003713731470825</v>
      </c>
      <c r="K13">
        <f t="shared" si="5"/>
        <v>2.3375328699883197E-2</v>
      </c>
      <c r="L13" s="37">
        <f t="shared" si="6"/>
        <v>5.4640599182758309E-4</v>
      </c>
      <c r="M13" s="11"/>
      <c r="N13" s="11"/>
      <c r="O13" s="11">
        <f t="shared" si="7"/>
        <v>0.30926297442542688</v>
      </c>
      <c r="P13" s="11"/>
      <c r="Q13" s="11">
        <f t="shared" si="8"/>
        <v>0.30926297442542688</v>
      </c>
      <c r="R13" s="11">
        <f t="shared" si="9"/>
        <v>36</v>
      </c>
      <c r="S13" s="11">
        <f t="shared" si="10"/>
        <v>0.30926297442542688</v>
      </c>
      <c r="T13" s="11">
        <f t="shared" si="11"/>
        <v>36</v>
      </c>
      <c r="U13">
        <v>10</v>
      </c>
      <c r="V13">
        <f t="shared" si="12"/>
        <v>-0.2024793388429752</v>
      </c>
      <c r="W13">
        <f>SUM($V$4:V13)/U13</f>
        <v>-2.148760330578512E-2</v>
      </c>
      <c r="X13">
        <f t="shared" si="13"/>
        <v>4.1974281438798876E-4</v>
      </c>
      <c r="Z13">
        <f t="shared" si="14"/>
        <v>-0.2024793388429752</v>
      </c>
      <c r="AA13">
        <f>SUM($Z$4:Z13)/U13</f>
        <v>-1.9834710743801654E-2</v>
      </c>
      <c r="AB13">
        <f t="shared" si="15"/>
        <v>3.5765068208207343E-4</v>
      </c>
    </row>
    <row r="14" spans="1:31" ht="15.75" x14ac:dyDescent="0.25">
      <c r="A14" s="2">
        <v>42272</v>
      </c>
      <c r="B14">
        <v>7.39</v>
      </c>
      <c r="C14">
        <f t="shared" si="4"/>
        <v>-4.7680412371134039E-2</v>
      </c>
      <c r="D14">
        <v>1.2824</v>
      </c>
      <c r="E14">
        <v>2.1623000000000001</v>
      </c>
      <c r="F14">
        <v>9.6707999999999998</v>
      </c>
      <c r="G14">
        <f t="shared" si="0"/>
        <v>11.8331</v>
      </c>
      <c r="H14">
        <f t="shared" si="1"/>
        <v>14.56413392</v>
      </c>
      <c r="I14" s="17">
        <f t="shared" si="2"/>
        <v>3.7257514715616225E-4</v>
      </c>
      <c r="J14" s="17">
        <f t="shared" si="3"/>
        <v>1.0003725751471562</v>
      </c>
      <c r="K14">
        <f t="shared" si="5"/>
        <v>-4.8052987518290201E-2</v>
      </c>
      <c r="L14" s="37">
        <f t="shared" si="6"/>
        <v>2.309089609432954E-3</v>
      </c>
      <c r="M14" s="11"/>
      <c r="N14" s="11"/>
      <c r="O14" s="11">
        <f t="shared" si="7"/>
        <v>-0.62096143905609524</v>
      </c>
      <c r="P14" s="11"/>
      <c r="Q14" s="11">
        <f t="shared" si="8"/>
        <v>-0.62096143905609524</v>
      </c>
      <c r="R14" s="11">
        <f t="shared" si="9"/>
        <v>89</v>
      </c>
      <c r="S14" s="11">
        <f t="shared" si="10"/>
        <v>-0.62096143905609524</v>
      </c>
      <c r="T14" s="11">
        <f t="shared" si="11"/>
        <v>89</v>
      </c>
      <c r="U14">
        <v>11</v>
      </c>
      <c r="V14">
        <f t="shared" si="12"/>
        <v>0.23553719008264462</v>
      </c>
      <c r="W14">
        <f>SUM($V$4:V14)/U14</f>
        <v>1.8782870022539483E-3</v>
      </c>
      <c r="X14">
        <f t="shared" si="13"/>
        <v>3.5279620628361238E-6</v>
      </c>
      <c r="Z14">
        <f t="shared" si="14"/>
        <v>0.23553719008264462</v>
      </c>
      <c r="AA14">
        <f>SUM($Z$4:Z14)/U14</f>
        <v>3.3809166040570989E-3</v>
      </c>
      <c r="AB14">
        <f t="shared" si="15"/>
        <v>1.1430597083588986E-5</v>
      </c>
    </row>
    <row r="15" spans="1:31" ht="15.75" x14ac:dyDescent="0.25">
      <c r="A15" s="2">
        <v>42275</v>
      </c>
      <c r="B15">
        <v>6.71</v>
      </c>
      <c r="C15">
        <f t="shared" si="4"/>
        <v>-9.2016238159675204E-2</v>
      </c>
      <c r="D15">
        <v>1.3262</v>
      </c>
      <c r="E15">
        <v>2.0949</v>
      </c>
      <c r="F15">
        <v>9.7843</v>
      </c>
      <c r="G15">
        <f t="shared" si="0"/>
        <v>11.879200000000001</v>
      </c>
      <c r="H15">
        <f t="shared" si="1"/>
        <v>15.070838660000003</v>
      </c>
      <c r="I15" s="17">
        <f t="shared" si="2"/>
        <v>3.8467051763979576E-4</v>
      </c>
      <c r="J15" s="17">
        <f t="shared" si="3"/>
        <v>1.0003846705176398</v>
      </c>
      <c r="K15">
        <f t="shared" si="5"/>
        <v>-9.2400908677315E-2</v>
      </c>
      <c r="L15" s="37">
        <f t="shared" si="6"/>
        <v>8.5379279243935069E-3</v>
      </c>
      <c r="M15" s="11"/>
      <c r="N15" s="11"/>
      <c r="O15" s="11">
        <f t="shared" si="7"/>
        <v>-1.1983649641996859</v>
      </c>
      <c r="P15" s="11"/>
      <c r="Q15" s="11">
        <f t="shared" si="8"/>
        <v>-1.1983649641996859</v>
      </c>
      <c r="R15" s="11">
        <f t="shared" si="9"/>
        <v>112</v>
      </c>
      <c r="S15" s="11">
        <f t="shared" si="10"/>
        <v>-1.1983649641996859</v>
      </c>
      <c r="T15" s="11">
        <f t="shared" si="11"/>
        <v>112</v>
      </c>
      <c r="U15">
        <v>12</v>
      </c>
      <c r="V15">
        <f t="shared" si="12"/>
        <v>0.42561983471074383</v>
      </c>
      <c r="W15">
        <f>SUM($V$4:V15)/U15</f>
        <v>3.7190082644628107E-2</v>
      </c>
      <c r="X15">
        <f t="shared" si="13"/>
        <v>1.5088388150337475E-3</v>
      </c>
      <c r="Z15">
        <f t="shared" si="14"/>
        <v>0.42561983471074383</v>
      </c>
      <c r="AA15">
        <f>SUM($Z$4:Z15)/U15</f>
        <v>3.8567493112947659E-2</v>
      </c>
      <c r="AB15">
        <f t="shared" si="15"/>
        <v>1.6226743909279256E-3</v>
      </c>
    </row>
    <row r="16" spans="1:31" ht="15.75" x14ac:dyDescent="0.25">
      <c r="A16" s="2">
        <v>42276</v>
      </c>
      <c r="B16">
        <v>6.79</v>
      </c>
      <c r="C16">
        <f t="shared" si="4"/>
        <v>1.1922503725782425E-2</v>
      </c>
      <c r="D16">
        <v>1.3265</v>
      </c>
      <c r="E16">
        <v>2.0508000000000002</v>
      </c>
      <c r="F16">
        <v>9.7726000000000006</v>
      </c>
      <c r="G16">
        <f t="shared" si="0"/>
        <v>11.823400000000001</v>
      </c>
      <c r="H16">
        <f t="shared" si="1"/>
        <v>15.014153900000002</v>
      </c>
      <c r="I16" s="17">
        <f t="shared" si="2"/>
        <v>3.833200571123907E-4</v>
      </c>
      <c r="J16" s="17">
        <f t="shared" si="3"/>
        <v>1.0003833200571124</v>
      </c>
      <c r="K16">
        <f t="shared" si="5"/>
        <v>1.1539183668670034E-2</v>
      </c>
      <c r="L16" s="37">
        <f t="shared" si="6"/>
        <v>1.3315275973930122E-4</v>
      </c>
      <c r="M16" s="11"/>
      <c r="N16" s="11"/>
      <c r="O16" s="11">
        <f t="shared" si="7"/>
        <v>0.15527162418577523</v>
      </c>
      <c r="P16" s="11"/>
      <c r="Q16" s="11">
        <f t="shared" si="8"/>
        <v>0.15527162418577523</v>
      </c>
      <c r="R16" s="11">
        <f t="shared" si="9"/>
        <v>48</v>
      </c>
      <c r="S16" s="11">
        <f t="shared" si="10"/>
        <v>0.15527162418577523</v>
      </c>
      <c r="T16" s="11">
        <f t="shared" si="11"/>
        <v>48</v>
      </c>
      <c r="U16">
        <v>13</v>
      </c>
      <c r="V16">
        <f t="shared" si="12"/>
        <v>-0.10330578512396693</v>
      </c>
      <c r="W16">
        <f>SUM($V$4:V16)/U16</f>
        <v>2.6382708200890025E-2</v>
      </c>
      <c r="X16">
        <f t="shared" si="13"/>
        <v>8.2260134510663886E-4</v>
      </c>
      <c r="Z16">
        <f t="shared" si="14"/>
        <v>-0.10330578512396693</v>
      </c>
      <c r="AA16">
        <f>SUM($Z$4:Z16)/U16</f>
        <v>2.7654164017800385E-2</v>
      </c>
      <c r="AB16">
        <f t="shared" si="15"/>
        <v>9.0379874889129743E-4</v>
      </c>
    </row>
    <row r="17" spans="1:28" ht="15.75" x14ac:dyDescent="0.25">
      <c r="A17" s="2">
        <v>42277</v>
      </c>
      <c r="B17">
        <v>7.33</v>
      </c>
      <c r="C17">
        <f t="shared" si="4"/>
        <v>7.9528718703976445E-2</v>
      </c>
      <c r="D17">
        <v>1.3578000000000001</v>
      </c>
      <c r="E17">
        <v>2.0367999999999999</v>
      </c>
      <c r="F17">
        <v>9.6963000000000008</v>
      </c>
      <c r="G17">
        <f t="shared" si="0"/>
        <v>11.7331</v>
      </c>
      <c r="H17">
        <f t="shared" si="1"/>
        <v>15.202436140000001</v>
      </c>
      <c r="I17" s="17">
        <f t="shared" si="2"/>
        <v>3.8780314633846125E-4</v>
      </c>
      <c r="J17" s="17">
        <f t="shared" si="3"/>
        <v>1.0003878031463385</v>
      </c>
      <c r="K17">
        <f t="shared" si="5"/>
        <v>7.9140915557637984E-2</v>
      </c>
      <c r="L17" s="37">
        <f t="shared" si="6"/>
        <v>6.2632845153011854E-3</v>
      </c>
      <c r="M17" s="11"/>
      <c r="N17" s="11"/>
      <c r="O17" s="11">
        <f t="shared" si="7"/>
        <v>1.0357349099314019</v>
      </c>
      <c r="P17" s="11"/>
      <c r="Q17" s="11">
        <f t="shared" si="8"/>
        <v>1.0357349099314019</v>
      </c>
      <c r="R17" s="11">
        <f t="shared" si="9"/>
        <v>13</v>
      </c>
      <c r="S17" s="11">
        <f t="shared" si="10"/>
        <v>1.0357349099314019</v>
      </c>
      <c r="T17" s="11">
        <f t="shared" si="11"/>
        <v>13</v>
      </c>
      <c r="U17">
        <v>14</v>
      </c>
      <c r="V17">
        <f t="shared" si="12"/>
        <v>-0.3925619834710744</v>
      </c>
      <c r="W17">
        <f>SUM($V$4:V17)/U17</f>
        <v>-3.5419126328217199E-3</v>
      </c>
      <c r="X17">
        <f t="shared" si="13"/>
        <v>1.5966548307235386E-5</v>
      </c>
      <c r="Z17">
        <f t="shared" si="14"/>
        <v>-0.3925619834710744</v>
      </c>
      <c r="AA17">
        <f>SUM($Z$4:Z17)/U17</f>
        <v>-2.3612750885478157E-3</v>
      </c>
      <c r="AB17">
        <f t="shared" si="15"/>
        <v>7.0962436921046302E-6</v>
      </c>
    </row>
    <row r="18" spans="1:28" ht="15.75" x14ac:dyDescent="0.25">
      <c r="A18" s="2">
        <v>42278</v>
      </c>
      <c r="B18">
        <v>7.21</v>
      </c>
      <c r="C18">
        <f t="shared" si="4"/>
        <v>-1.6371077762619386E-2</v>
      </c>
      <c r="D18">
        <v>1.3557000000000001</v>
      </c>
      <c r="E18">
        <v>2.0367999999999999</v>
      </c>
      <c r="F18">
        <v>9.6281999999999996</v>
      </c>
      <c r="G18">
        <f t="shared" si="0"/>
        <v>11.664999999999999</v>
      </c>
      <c r="H18">
        <f t="shared" si="1"/>
        <v>15.089750739999999</v>
      </c>
      <c r="I18" s="17">
        <f t="shared" si="2"/>
        <v>3.8512093237863532E-4</v>
      </c>
      <c r="J18" s="17">
        <f t="shared" si="3"/>
        <v>1.0003851209323786</v>
      </c>
      <c r="K18">
        <f t="shared" si="5"/>
        <v>-1.6756198694998021E-2</v>
      </c>
      <c r="L18" s="37">
        <f t="shared" si="6"/>
        <v>2.8077019470625336E-4</v>
      </c>
      <c r="M18" s="11"/>
      <c r="N18" s="11"/>
      <c r="O18" s="11">
        <f t="shared" si="7"/>
        <v>-0.21320721656614292</v>
      </c>
      <c r="P18" s="11"/>
      <c r="Q18" s="11">
        <f t="shared" si="8"/>
        <v>-0.21320721656614292</v>
      </c>
      <c r="R18" s="11">
        <f t="shared" si="9"/>
        <v>67</v>
      </c>
      <c r="S18" s="11">
        <f t="shared" si="10"/>
        <v>-0.21320721656614292</v>
      </c>
      <c r="T18" s="11">
        <f t="shared" si="11"/>
        <v>67</v>
      </c>
      <c r="U18">
        <v>15</v>
      </c>
      <c r="V18">
        <f t="shared" si="12"/>
        <v>5.3719008264462853E-2</v>
      </c>
      <c r="W18">
        <f>SUM($V$4:V18)/U18</f>
        <v>2.7548209366391833E-4</v>
      </c>
      <c r="X18">
        <f t="shared" si="13"/>
        <v>1.0348688717653072E-7</v>
      </c>
      <c r="Z18">
        <f t="shared" si="14"/>
        <v>5.3719008264462853E-2</v>
      </c>
      <c r="AA18">
        <f>SUM($Z$4:Z18)/U18</f>
        <v>1.3774104683195621E-3</v>
      </c>
      <c r="AB18">
        <f t="shared" si="15"/>
        <v>2.5871721794131572E-6</v>
      </c>
    </row>
    <row r="19" spans="1:28" ht="15.75" x14ac:dyDescent="0.25">
      <c r="A19" s="2">
        <v>42279</v>
      </c>
      <c r="B19">
        <v>7.89</v>
      </c>
      <c r="C19">
        <f t="shared" si="4"/>
        <v>9.4313453536754466E-2</v>
      </c>
      <c r="D19">
        <v>1.3874</v>
      </c>
      <c r="E19">
        <v>1.9929000000000001</v>
      </c>
      <c r="F19">
        <v>9.5782000000000007</v>
      </c>
      <c r="G19">
        <f t="shared" si="0"/>
        <v>11.571100000000001</v>
      </c>
      <c r="H19">
        <f t="shared" si="1"/>
        <v>15.281694680000001</v>
      </c>
      <c r="I19" s="17">
        <f t="shared" si="2"/>
        <v>3.8968814473339108E-4</v>
      </c>
      <c r="J19" s="17">
        <f t="shared" si="3"/>
        <v>1.0003896881447334</v>
      </c>
      <c r="K19">
        <f t="shared" si="5"/>
        <v>9.3923765392021075E-2</v>
      </c>
      <c r="L19" s="37">
        <f t="shared" si="6"/>
        <v>8.8216737054154157E-3</v>
      </c>
      <c r="M19" s="11"/>
      <c r="N19" s="11"/>
      <c r="O19" s="11">
        <f t="shared" si="7"/>
        <v>1.2282825361214533</v>
      </c>
      <c r="P19" s="11"/>
      <c r="Q19" s="11">
        <f t="shared" si="8"/>
        <v>1.2282825361214533</v>
      </c>
      <c r="R19" s="11">
        <f t="shared" si="9"/>
        <v>10</v>
      </c>
      <c r="S19" s="11">
        <f t="shared" si="10"/>
        <v>1.2282825361214533</v>
      </c>
      <c r="T19" s="11">
        <f t="shared" si="11"/>
        <v>10</v>
      </c>
      <c r="U19">
        <v>16</v>
      </c>
      <c r="V19">
        <f t="shared" si="12"/>
        <v>-0.41735537190082644</v>
      </c>
      <c r="W19">
        <f>SUM($V$4:V19)/U19</f>
        <v>-2.5826446280991729E-2</v>
      </c>
      <c r="X19">
        <f t="shared" si="13"/>
        <v>9.7018956727992962E-4</v>
      </c>
      <c r="Z19">
        <f t="shared" si="14"/>
        <v>-0.41735537190082644</v>
      </c>
      <c r="AA19">
        <f>SUM($Z$4:Z19)/U19</f>
        <v>-2.4793388429752063E-2</v>
      </c>
      <c r="AB19">
        <f t="shared" si="15"/>
        <v>8.9412670520518328E-4</v>
      </c>
    </row>
    <row r="20" spans="1:28" ht="15.75" x14ac:dyDescent="0.25">
      <c r="A20" s="2">
        <v>42282</v>
      </c>
      <c r="B20">
        <v>8.42</v>
      </c>
      <c r="C20">
        <f t="shared" si="4"/>
        <v>6.7173637515842877E-2</v>
      </c>
      <c r="D20">
        <v>1.415</v>
      </c>
      <c r="E20">
        <v>2.0562</v>
      </c>
      <c r="F20">
        <v>9.4962999999999997</v>
      </c>
      <c r="G20">
        <f t="shared" si="0"/>
        <v>11.5525</v>
      </c>
      <c r="H20">
        <f t="shared" si="1"/>
        <v>15.4934645</v>
      </c>
      <c r="I20" s="17">
        <f t="shared" si="2"/>
        <v>3.9471831353976583E-4</v>
      </c>
      <c r="J20" s="17">
        <f t="shared" si="3"/>
        <v>1.0003947183135398</v>
      </c>
      <c r="K20">
        <f t="shared" si="5"/>
        <v>6.6778919202303111E-2</v>
      </c>
      <c r="L20" s="37">
        <f t="shared" si="6"/>
        <v>4.459424049827727E-3</v>
      </c>
      <c r="M20" s="11"/>
      <c r="N20" s="11"/>
      <c r="O20" s="11">
        <f t="shared" si="7"/>
        <v>0.87482965318737682</v>
      </c>
      <c r="P20" s="11"/>
      <c r="Q20" s="11">
        <f t="shared" si="8"/>
        <v>0.87482965318737682</v>
      </c>
      <c r="R20" s="11">
        <f t="shared" si="9"/>
        <v>18</v>
      </c>
      <c r="S20" s="11">
        <f t="shared" si="10"/>
        <v>0.87482965318737682</v>
      </c>
      <c r="T20" s="11">
        <f t="shared" si="11"/>
        <v>19</v>
      </c>
      <c r="U20">
        <v>17</v>
      </c>
      <c r="V20">
        <f t="shared" si="12"/>
        <v>-0.3512396694214876</v>
      </c>
      <c r="W20">
        <f>SUM($V$4:V20)/U20</f>
        <v>-4.4968400583373841E-2</v>
      </c>
      <c r="X20">
        <f t="shared" si="13"/>
        <v>3.1251518061322912E-3</v>
      </c>
      <c r="Z20">
        <f t="shared" si="14"/>
        <v>-0.34297520661157022</v>
      </c>
      <c r="AA20">
        <f>SUM($Z$4:Z20)/U20</f>
        <v>-4.350996596985901E-2</v>
      </c>
      <c r="AB20">
        <f t="shared" si="15"/>
        <v>2.9257264870791739E-3</v>
      </c>
    </row>
    <row r="21" spans="1:28" ht="15.75" x14ac:dyDescent="0.25">
      <c r="A21" s="2">
        <v>42283</v>
      </c>
      <c r="B21">
        <v>8.98</v>
      </c>
      <c r="C21">
        <f t="shared" si="4"/>
        <v>6.6508313539192454E-2</v>
      </c>
      <c r="D21">
        <v>1.4064999999999999</v>
      </c>
      <c r="E21">
        <v>2.0314999999999999</v>
      </c>
      <c r="F21">
        <v>9.4918999999999993</v>
      </c>
      <c r="G21">
        <f t="shared" si="0"/>
        <v>11.523399999999999</v>
      </c>
      <c r="H21">
        <f t="shared" si="1"/>
        <v>15.381857349999997</v>
      </c>
      <c r="I21" s="17">
        <f t="shared" si="2"/>
        <v>3.9206845625616715E-4</v>
      </c>
      <c r="J21" s="17">
        <f t="shared" si="3"/>
        <v>1.0003920684562562</v>
      </c>
      <c r="K21">
        <f t="shared" si="5"/>
        <v>6.6116245082936287E-2</v>
      </c>
      <c r="L21" s="37">
        <f t="shared" si="6"/>
        <v>4.3713578638668966E-3</v>
      </c>
      <c r="M21" s="11"/>
      <c r="N21" s="11"/>
      <c r="O21" s="11">
        <f t="shared" si="7"/>
        <v>0.8661648679341879</v>
      </c>
      <c r="P21" s="11"/>
      <c r="Q21" s="11">
        <f t="shared" si="8"/>
        <v>0.8661648679341879</v>
      </c>
      <c r="R21" s="11">
        <f t="shared" si="9"/>
        <v>19</v>
      </c>
      <c r="S21" s="11">
        <f t="shared" si="10"/>
        <v>0.8661648679341879</v>
      </c>
      <c r="T21" s="11">
        <f t="shared" si="11"/>
        <v>20</v>
      </c>
      <c r="U21">
        <v>18</v>
      </c>
      <c r="V21">
        <f t="shared" si="12"/>
        <v>-0.34297520661157022</v>
      </c>
      <c r="W21">
        <f>SUM($V$4:V21)/U21</f>
        <v>-6.1524334251606971E-2</v>
      </c>
      <c r="X21">
        <f t="shared" si="13"/>
        <v>6.1940351538056606E-3</v>
      </c>
      <c r="Z21">
        <f t="shared" si="14"/>
        <v>-0.33471074380165289</v>
      </c>
      <c r="AA21">
        <f>SUM($Z$4:Z21)/U21</f>
        <v>-5.968778696051423E-2</v>
      </c>
      <c r="AB21">
        <f t="shared" si="15"/>
        <v>5.8297613109442896E-3</v>
      </c>
    </row>
    <row r="22" spans="1:28" ht="15.75" x14ac:dyDescent="0.25">
      <c r="A22" s="2">
        <v>42284</v>
      </c>
      <c r="B22">
        <v>9.15</v>
      </c>
      <c r="C22">
        <f t="shared" si="4"/>
        <v>1.8930957683741638E-2</v>
      </c>
      <c r="D22">
        <v>1.4086000000000001</v>
      </c>
      <c r="E22">
        <v>2.0668000000000002</v>
      </c>
      <c r="F22">
        <v>9.4591999999999992</v>
      </c>
      <c r="G22">
        <f t="shared" si="0"/>
        <v>11.526</v>
      </c>
      <c r="H22">
        <f t="shared" si="1"/>
        <v>15.391029120000001</v>
      </c>
      <c r="I22" s="17">
        <f t="shared" si="2"/>
        <v>3.9228631539955927E-4</v>
      </c>
      <c r="J22" s="17">
        <f t="shared" si="3"/>
        <v>1.0003922863153996</v>
      </c>
      <c r="K22">
        <f t="shared" si="5"/>
        <v>1.8538671368342079E-2</v>
      </c>
      <c r="L22" s="37">
        <f t="shared" si="6"/>
        <v>3.4368233610338638E-4</v>
      </c>
      <c r="M22" s="11"/>
      <c r="N22" s="11"/>
      <c r="O22" s="11">
        <f t="shared" si="7"/>
        <v>0.24654557587515805</v>
      </c>
      <c r="P22" s="11"/>
      <c r="Q22" s="11">
        <f t="shared" si="8"/>
        <v>0.24654557587515805</v>
      </c>
      <c r="R22" s="11">
        <f t="shared" si="9"/>
        <v>43</v>
      </c>
      <c r="S22" s="11">
        <f t="shared" si="10"/>
        <v>0.24654557587515805</v>
      </c>
      <c r="T22" s="11">
        <f t="shared" si="11"/>
        <v>43</v>
      </c>
      <c r="U22">
        <v>19</v>
      </c>
      <c r="V22">
        <f t="shared" si="12"/>
        <v>-0.14462809917355374</v>
      </c>
      <c r="W22">
        <f>SUM($V$4:V22)/U22</f>
        <v>-6.5898216615919963E-2</v>
      </c>
      <c r="X22">
        <f t="shared" si="13"/>
        <v>7.5008112827286812E-3</v>
      </c>
      <c r="Z22">
        <f t="shared" si="14"/>
        <v>-0.14462809917355374</v>
      </c>
      <c r="AA22">
        <f>SUM($Z$4:Z22)/U22</f>
        <v>-6.415832970856894E-2</v>
      </c>
      <c r="AB22">
        <f t="shared" si="15"/>
        <v>7.1099576498977598E-3</v>
      </c>
    </row>
    <row r="23" spans="1:28" ht="15.75" x14ac:dyDescent="0.25">
      <c r="A23" s="2">
        <v>42285</v>
      </c>
      <c r="B23">
        <v>9.34</v>
      </c>
      <c r="C23">
        <f t="shared" si="4"/>
        <v>2.0765027322404317E-2</v>
      </c>
      <c r="D23">
        <v>1.4153</v>
      </c>
      <c r="E23">
        <v>2.1040000000000001</v>
      </c>
      <c r="F23">
        <v>9.4025999999999996</v>
      </c>
      <c r="G23">
        <f t="shared" si="0"/>
        <v>11.506599999999999</v>
      </c>
      <c r="H23">
        <f t="shared" si="1"/>
        <v>15.41149978</v>
      </c>
      <c r="I23" s="17">
        <f t="shared" si="2"/>
        <v>3.9277249737534881E-4</v>
      </c>
      <c r="J23" s="17">
        <f t="shared" si="3"/>
        <v>1.0003927724973753</v>
      </c>
      <c r="K23">
        <f t="shared" si="5"/>
        <v>2.0372254825028968E-2</v>
      </c>
      <c r="L23" s="37">
        <f t="shared" si="6"/>
        <v>4.1502876665591606E-4</v>
      </c>
      <c r="M23" s="11"/>
      <c r="N23" s="11"/>
      <c r="O23" s="11">
        <f t="shared" si="7"/>
        <v>0.27043141212355759</v>
      </c>
      <c r="P23" s="11"/>
      <c r="Q23" s="11">
        <f t="shared" si="8"/>
        <v>0.27043141212355759</v>
      </c>
      <c r="R23" s="11">
        <f t="shared" si="9"/>
        <v>40</v>
      </c>
      <c r="S23" s="11">
        <f t="shared" si="10"/>
        <v>0.27043141212355759</v>
      </c>
      <c r="T23" s="11">
        <f t="shared" si="11"/>
        <v>40</v>
      </c>
      <c r="U23">
        <v>20</v>
      </c>
      <c r="V23">
        <f t="shared" si="12"/>
        <v>-0.16942148760330578</v>
      </c>
      <c r="W23">
        <f>SUM($V$4:V23)/U23</f>
        <v>-7.1074380165289247E-2</v>
      </c>
      <c r="X23">
        <f t="shared" si="13"/>
        <v>9.1846682106910202E-3</v>
      </c>
      <c r="Z23">
        <f t="shared" si="14"/>
        <v>-0.16942148760330578</v>
      </c>
      <c r="AA23">
        <f>SUM($Z$4:Z23)/U23</f>
        <v>-6.9421487603305784E-2</v>
      </c>
      <c r="AB23">
        <f t="shared" si="15"/>
        <v>8.7624417110107981E-3</v>
      </c>
    </row>
    <row r="24" spans="1:28" ht="15.75" x14ac:dyDescent="0.25">
      <c r="A24" s="2">
        <v>42286</v>
      </c>
      <c r="B24">
        <v>8.8800000000000008</v>
      </c>
      <c r="C24">
        <f t="shared" si="4"/>
        <v>-4.9250535331905682E-2</v>
      </c>
      <c r="D24">
        <v>1.4148000000000001</v>
      </c>
      <c r="E24">
        <v>2.0880999999999998</v>
      </c>
      <c r="F24">
        <v>9.3792000000000009</v>
      </c>
      <c r="G24">
        <f t="shared" si="0"/>
        <v>11.467300000000002</v>
      </c>
      <c r="H24">
        <f t="shared" si="1"/>
        <v>15.357792160000002</v>
      </c>
      <c r="I24" s="17">
        <f t="shared" si="2"/>
        <v>3.9149674819638491E-4</v>
      </c>
      <c r="J24" s="17">
        <f t="shared" si="3"/>
        <v>1.0003914967481964</v>
      </c>
      <c r="K24">
        <f t="shared" si="5"/>
        <v>-4.9642032080102066E-2</v>
      </c>
      <c r="L24" s="37">
        <f t="shared" si="6"/>
        <v>2.4643313490418828E-3</v>
      </c>
      <c r="M24" s="11"/>
      <c r="N24" s="11"/>
      <c r="O24" s="11">
        <f t="shared" si="7"/>
        <v>-0.64140979016570188</v>
      </c>
      <c r="P24" s="11"/>
      <c r="Q24" s="11">
        <f t="shared" si="8"/>
        <v>-0.64140979016570188</v>
      </c>
      <c r="R24" s="11">
        <f t="shared" si="9"/>
        <v>91</v>
      </c>
      <c r="S24" s="11">
        <f t="shared" si="10"/>
        <v>-0.64140979016570188</v>
      </c>
      <c r="T24" s="11">
        <f t="shared" si="11"/>
        <v>91</v>
      </c>
      <c r="U24">
        <v>21</v>
      </c>
      <c r="V24">
        <f t="shared" si="12"/>
        <v>0.25206611570247939</v>
      </c>
      <c r="W24">
        <f>SUM($V$4:V24)/U24</f>
        <v>-5.5686737504919315E-2</v>
      </c>
      <c r="X24">
        <f t="shared" si="13"/>
        <v>5.9201152193434125E-3</v>
      </c>
      <c r="Z24">
        <f t="shared" si="14"/>
        <v>0.25206611570247939</v>
      </c>
      <c r="AA24">
        <f>SUM($Z$4:Z24)/U24</f>
        <v>-5.4112554112554105E-2</v>
      </c>
      <c r="AB24">
        <f t="shared" si="15"/>
        <v>5.5901398876605475E-3</v>
      </c>
    </row>
    <row r="25" spans="1:28" ht="15.75" x14ac:dyDescent="0.25">
      <c r="A25" s="2">
        <v>42289</v>
      </c>
      <c r="B25">
        <v>8.24</v>
      </c>
      <c r="C25">
        <f t="shared" si="4"/>
        <v>-7.2072072072072127E-2</v>
      </c>
      <c r="D25">
        <v>1.4222000000000001</v>
      </c>
      <c r="E25">
        <v>2.0880999999999998</v>
      </c>
      <c r="F25">
        <v>9.3475000000000001</v>
      </c>
      <c r="G25">
        <f t="shared" si="0"/>
        <v>11.435600000000001</v>
      </c>
      <c r="H25">
        <f t="shared" si="1"/>
        <v>15.3821145</v>
      </c>
      <c r="I25" s="17">
        <f t="shared" si="2"/>
        <v>3.9207456463397072E-4</v>
      </c>
      <c r="J25" s="17">
        <f t="shared" si="3"/>
        <v>1.000392074564634</v>
      </c>
      <c r="K25">
        <f t="shared" si="5"/>
        <v>-7.2464146636706098E-2</v>
      </c>
      <c r="L25" s="37">
        <f t="shared" si="6"/>
        <v>5.2510525477860439E-3</v>
      </c>
      <c r="M25" s="11"/>
      <c r="N25" s="11"/>
      <c r="O25" s="11">
        <f t="shared" si="7"/>
        <v>-0.93862396242031676</v>
      </c>
      <c r="P25" s="11"/>
      <c r="Q25" s="11">
        <f t="shared" si="8"/>
        <v>-0.93862396242031676</v>
      </c>
      <c r="R25" s="11">
        <f t="shared" si="9"/>
        <v>105</v>
      </c>
      <c r="S25" s="11">
        <f t="shared" si="10"/>
        <v>-0.93862396242031676</v>
      </c>
      <c r="T25" s="11">
        <f t="shared" si="11"/>
        <v>105</v>
      </c>
      <c r="U25">
        <v>22</v>
      </c>
      <c r="V25">
        <f t="shared" si="12"/>
        <v>0.36776859504132231</v>
      </c>
      <c r="W25">
        <f>SUM($V$4:V25)/U25</f>
        <v>-3.6438767843726509E-2</v>
      </c>
      <c r="X25">
        <f t="shared" si="13"/>
        <v>2.655567603937994E-3</v>
      </c>
      <c r="Z25">
        <f t="shared" si="14"/>
        <v>0.36776859504132231</v>
      </c>
      <c r="AA25">
        <f>SUM($Z$4:Z25)/U25</f>
        <v>-3.4936138241923362E-2</v>
      </c>
      <c r="AB25">
        <f t="shared" si="15"/>
        <v>2.44106751051756E-3</v>
      </c>
    </row>
    <row r="26" spans="1:28" ht="15.75" x14ac:dyDescent="0.25">
      <c r="A26" s="2">
        <v>42290</v>
      </c>
      <c r="B26">
        <v>7.99</v>
      </c>
      <c r="C26">
        <f t="shared" si="4"/>
        <v>-3.0339805825242719E-2</v>
      </c>
      <c r="D26">
        <v>1.4260999999999999</v>
      </c>
      <c r="E26">
        <v>2.0438999999999998</v>
      </c>
      <c r="F26">
        <v>9.3893000000000004</v>
      </c>
      <c r="G26">
        <f t="shared" si="0"/>
        <v>11.433199999999999</v>
      </c>
      <c r="H26">
        <f t="shared" si="1"/>
        <v>15.433980729999998</v>
      </c>
      <c r="I26" s="17">
        <f t="shared" si="2"/>
        <v>3.9330632504075425E-4</v>
      </c>
      <c r="J26" s="17">
        <f t="shared" si="3"/>
        <v>1.0003933063250408</v>
      </c>
      <c r="K26">
        <f t="shared" si="5"/>
        <v>-3.0733112150283473E-2</v>
      </c>
      <c r="L26" s="37">
        <f t="shared" si="6"/>
        <v>9.4452418244190162E-4</v>
      </c>
      <c r="M26" s="11"/>
      <c r="N26" s="11"/>
      <c r="O26" s="11">
        <f t="shared" si="7"/>
        <v>-0.39512765408318828</v>
      </c>
      <c r="P26" s="11"/>
      <c r="Q26" s="11">
        <f t="shared" si="8"/>
        <v>-0.39512765408318828</v>
      </c>
      <c r="R26" s="11">
        <f t="shared" si="9"/>
        <v>75</v>
      </c>
      <c r="S26" s="11">
        <f t="shared" si="10"/>
        <v>-0.39512765408318828</v>
      </c>
      <c r="T26" s="11">
        <f t="shared" si="11"/>
        <v>75</v>
      </c>
      <c r="U26">
        <v>23</v>
      </c>
      <c r="V26">
        <f t="shared" si="12"/>
        <v>0.1198347107438017</v>
      </c>
      <c r="W26">
        <f>SUM($V$4:V26)/U26</f>
        <v>-2.9644268774703546E-2</v>
      </c>
      <c r="X26">
        <f t="shared" si="13"/>
        <v>1.8374546761179874E-3</v>
      </c>
      <c r="Z26">
        <f t="shared" si="14"/>
        <v>0.1198347107438017</v>
      </c>
      <c r="AA26">
        <f>SUM($Z$4:Z26)/U26</f>
        <v>-2.8206970894717923E-2</v>
      </c>
      <c r="AB26">
        <f t="shared" si="15"/>
        <v>1.6635967056614247E-3</v>
      </c>
    </row>
    <row r="27" spans="1:28" ht="15.75" x14ac:dyDescent="0.25">
      <c r="A27" s="2">
        <v>42291</v>
      </c>
      <c r="B27">
        <v>8.2200000000000006</v>
      </c>
      <c r="C27">
        <f t="shared" si="4"/>
        <v>2.8785982478097674E-2</v>
      </c>
      <c r="D27">
        <v>1.4205000000000001</v>
      </c>
      <c r="E27">
        <v>1.9718</v>
      </c>
      <c r="F27">
        <v>9.4246999999999996</v>
      </c>
      <c r="G27">
        <f t="shared" si="0"/>
        <v>11.3965</v>
      </c>
      <c r="H27">
        <f t="shared" si="1"/>
        <v>15.359586350000001</v>
      </c>
      <c r="I27" s="17">
        <f t="shared" si="2"/>
        <v>3.9153937622571355E-4</v>
      </c>
      <c r="J27" s="17">
        <f t="shared" si="3"/>
        <v>1.0003915393762257</v>
      </c>
      <c r="K27">
        <f t="shared" si="5"/>
        <v>2.8394443101871961E-2</v>
      </c>
      <c r="L27" s="37">
        <f t="shared" si="6"/>
        <v>8.0624439906544412E-4</v>
      </c>
      <c r="M27" s="11"/>
      <c r="N27" s="11"/>
      <c r="O27" s="11">
        <f t="shared" si="7"/>
        <v>0.37489157948358437</v>
      </c>
      <c r="P27" s="11"/>
      <c r="Q27" s="11">
        <f t="shared" si="8"/>
        <v>0.37489157948358437</v>
      </c>
      <c r="R27" s="11">
        <f t="shared" si="9"/>
        <v>33</v>
      </c>
      <c r="S27" s="11">
        <f t="shared" si="10"/>
        <v>0.37489157948358437</v>
      </c>
      <c r="T27" s="11">
        <f t="shared" si="11"/>
        <v>33</v>
      </c>
      <c r="U27">
        <v>24</v>
      </c>
      <c r="V27">
        <f t="shared" si="12"/>
        <v>-0.22727272727272729</v>
      </c>
      <c r="W27">
        <f>SUM($V$4:V27)/U27</f>
        <v>-3.7878787878787866E-2</v>
      </c>
      <c r="X27">
        <f t="shared" si="13"/>
        <v>3.1304783370899049E-3</v>
      </c>
      <c r="Z27">
        <f t="shared" si="14"/>
        <v>-0.22727272727272729</v>
      </c>
      <c r="AA27">
        <f>SUM($Z$4:Z27)/U27</f>
        <v>-3.6501377410468314E-2</v>
      </c>
      <c r="AB27">
        <f t="shared" si="15"/>
        <v>2.9069466607886101E-3</v>
      </c>
    </row>
    <row r="28" spans="1:28" ht="15.75" x14ac:dyDescent="0.25">
      <c r="A28" s="2">
        <v>42292</v>
      </c>
      <c r="B28">
        <v>8.35</v>
      </c>
      <c r="C28">
        <f t="shared" si="4"/>
        <v>1.5815085158150728E-2</v>
      </c>
      <c r="D28">
        <v>1.4222000000000001</v>
      </c>
      <c r="E28">
        <v>2.0175000000000001</v>
      </c>
      <c r="F28">
        <v>9.3559000000000001</v>
      </c>
      <c r="G28">
        <f t="shared" si="0"/>
        <v>11.3734</v>
      </c>
      <c r="H28">
        <f t="shared" si="1"/>
        <v>15.323460980000002</v>
      </c>
      <c r="I28" s="17">
        <f t="shared" si="2"/>
        <v>3.9068094880345683E-4</v>
      </c>
      <c r="J28" s="17">
        <f t="shared" si="3"/>
        <v>1.0003906809488035</v>
      </c>
      <c r="K28">
        <f t="shared" si="5"/>
        <v>1.5424404209347271E-2</v>
      </c>
      <c r="L28" s="37">
        <f t="shared" si="6"/>
        <v>2.3791224521332982E-4</v>
      </c>
      <c r="M28" s="11"/>
      <c r="N28" s="11"/>
      <c r="O28" s="11">
        <f t="shared" si="7"/>
        <v>0.20596629832306956</v>
      </c>
      <c r="P28" s="11"/>
      <c r="Q28" s="11">
        <f t="shared" si="8"/>
        <v>0.20596629832306956</v>
      </c>
      <c r="R28" s="11">
        <f t="shared" si="9"/>
        <v>45</v>
      </c>
      <c r="S28" s="11">
        <f t="shared" si="10"/>
        <v>0.20596629832306956</v>
      </c>
      <c r="T28" s="11">
        <f t="shared" si="11"/>
        <v>45</v>
      </c>
      <c r="U28">
        <v>25</v>
      </c>
      <c r="V28">
        <f t="shared" si="12"/>
        <v>-0.12809917355371903</v>
      </c>
      <c r="W28">
        <f>SUM($V$4:V28)/U28</f>
        <v>-4.1487603305785117E-2</v>
      </c>
      <c r="X28">
        <f t="shared" si="13"/>
        <v>3.911866427404982E-3</v>
      </c>
      <c r="Z28">
        <f t="shared" si="14"/>
        <v>-0.12809917355371903</v>
      </c>
      <c r="AA28">
        <f>SUM($Z$4:Z28)/U28</f>
        <v>-4.016528925619834E-2</v>
      </c>
      <c r="AB28">
        <f t="shared" si="15"/>
        <v>3.6664783205320045E-3</v>
      </c>
    </row>
    <row r="29" spans="1:28" ht="15.75" x14ac:dyDescent="0.25">
      <c r="A29" s="2">
        <v>42293</v>
      </c>
      <c r="B29">
        <v>8.4</v>
      </c>
      <c r="C29">
        <f t="shared" si="4"/>
        <v>5.9880239520958937E-3</v>
      </c>
      <c r="D29">
        <v>1.4138999999999999</v>
      </c>
      <c r="E29">
        <v>2.0333999999999999</v>
      </c>
      <c r="F29">
        <v>9.3609000000000009</v>
      </c>
      <c r="G29">
        <f t="shared" si="0"/>
        <v>11.394300000000001</v>
      </c>
      <c r="H29">
        <f t="shared" si="1"/>
        <v>15.26877651</v>
      </c>
      <c r="I29" s="17">
        <f t="shared" si="2"/>
        <v>3.8938100128738107E-4</v>
      </c>
      <c r="J29" s="17">
        <f t="shared" si="3"/>
        <v>1.0003893810012874</v>
      </c>
      <c r="K29">
        <f t="shared" si="5"/>
        <v>5.5986429508085127E-3</v>
      </c>
      <c r="L29" s="37">
        <f t="shared" si="6"/>
        <v>3.1344802890637848E-5</v>
      </c>
      <c r="M29" s="11"/>
      <c r="N29" s="11"/>
      <c r="O29" s="11">
        <f t="shared" si="7"/>
        <v>7.7984475919653115E-2</v>
      </c>
      <c r="P29" s="11"/>
      <c r="Q29" s="11">
        <f t="shared" si="8"/>
        <v>7.7984475919653115E-2</v>
      </c>
      <c r="R29" s="11">
        <f t="shared" si="9"/>
        <v>55</v>
      </c>
      <c r="S29" s="11">
        <f t="shared" si="10"/>
        <v>7.7984475919653115E-2</v>
      </c>
      <c r="T29" s="11">
        <f t="shared" si="11"/>
        <v>55</v>
      </c>
      <c r="U29">
        <v>26</v>
      </c>
      <c r="V29">
        <f t="shared" si="12"/>
        <v>-4.545454545454547E-2</v>
      </c>
      <c r="W29">
        <f>SUM($V$4:V29)/U29</f>
        <v>-4.1640178003814358E-2</v>
      </c>
      <c r="X29">
        <f t="shared" si="13"/>
        <v>4.0983195480839068E-3</v>
      </c>
      <c r="Z29">
        <f t="shared" si="14"/>
        <v>-4.545454545454547E-2</v>
      </c>
      <c r="AA29">
        <f>SUM($Z$4:Z29)/U29</f>
        <v>-4.0368722186904002E-2</v>
      </c>
      <c r="AB29">
        <f t="shared" si="15"/>
        <v>3.8518615460081205E-3</v>
      </c>
    </row>
    <row r="30" spans="1:28" ht="15.75" x14ac:dyDescent="0.25">
      <c r="A30" s="2">
        <v>42296</v>
      </c>
      <c r="B30">
        <v>8.09</v>
      </c>
      <c r="C30">
        <f t="shared" si="4"/>
        <v>-3.6904761904761961E-2</v>
      </c>
      <c r="D30">
        <v>1.4117999999999999</v>
      </c>
      <c r="E30">
        <v>2.0228000000000002</v>
      </c>
      <c r="F30">
        <v>9.3887</v>
      </c>
      <c r="G30">
        <f t="shared" si="0"/>
        <v>11.4115</v>
      </c>
      <c r="H30">
        <f t="shared" si="1"/>
        <v>15.277766659999999</v>
      </c>
      <c r="I30" s="17">
        <f t="shared" si="2"/>
        <v>3.8959475544664279E-4</v>
      </c>
      <c r="J30" s="17">
        <f t="shared" si="3"/>
        <v>1.0003895947554466</v>
      </c>
      <c r="K30">
        <f t="shared" si="5"/>
        <v>-3.7294356660208604E-2</v>
      </c>
      <c r="L30" s="37">
        <f t="shared" si="6"/>
        <v>1.3908690386988459E-3</v>
      </c>
      <c r="M30" s="11"/>
      <c r="N30" s="11"/>
      <c r="O30" s="11">
        <f t="shared" si="7"/>
        <v>-0.48062575218576081</v>
      </c>
      <c r="P30" s="11"/>
      <c r="Q30" s="11">
        <f t="shared" si="8"/>
        <v>-0.48062575218576081</v>
      </c>
      <c r="R30" s="11">
        <f t="shared" si="9"/>
        <v>80</v>
      </c>
      <c r="S30" s="11">
        <f t="shared" si="10"/>
        <v>-0.48062575218576081</v>
      </c>
      <c r="T30" s="11">
        <f t="shared" si="11"/>
        <v>80</v>
      </c>
      <c r="U30">
        <v>27</v>
      </c>
      <c r="V30">
        <f t="shared" si="12"/>
        <v>0.16115702479338845</v>
      </c>
      <c r="W30">
        <f>SUM($V$4:V30)/U30</f>
        <v>-3.4129170492806844E-2</v>
      </c>
      <c r="X30">
        <f t="shared" si="13"/>
        <v>2.8590552291119175E-3</v>
      </c>
      <c r="Z30">
        <f t="shared" si="14"/>
        <v>0.16115702479338845</v>
      </c>
      <c r="AA30">
        <f>SUM($Z$4:Z30)/U30</f>
        <v>-3.290480563207835E-2</v>
      </c>
      <c r="AB30">
        <f t="shared" si="15"/>
        <v>2.6576007554082806E-3</v>
      </c>
    </row>
    <row r="31" spans="1:28" ht="15.75" x14ac:dyDescent="0.25">
      <c r="A31" s="2">
        <v>42297</v>
      </c>
      <c r="B31">
        <v>8.19</v>
      </c>
      <c r="C31">
        <f t="shared" si="4"/>
        <v>1.2360939431396743E-2</v>
      </c>
      <c r="D31">
        <v>1.4109</v>
      </c>
      <c r="E31">
        <v>2.0670000000000002</v>
      </c>
      <c r="F31">
        <v>9.3926999999999996</v>
      </c>
      <c r="G31">
        <f t="shared" si="0"/>
        <v>11.4597</v>
      </c>
      <c r="H31">
        <f t="shared" si="1"/>
        <v>15.31916043</v>
      </c>
      <c r="I31" s="17">
        <f t="shared" si="2"/>
        <v>3.9057873932257792E-4</v>
      </c>
      <c r="J31" s="17">
        <f t="shared" si="3"/>
        <v>1.0003905787393226</v>
      </c>
      <c r="K31">
        <f t="shared" si="5"/>
        <v>1.1970360692074165E-2</v>
      </c>
      <c r="L31" s="37">
        <f t="shared" si="6"/>
        <v>1.4328953509835427E-4</v>
      </c>
      <c r="M31" s="11"/>
      <c r="N31" s="11"/>
      <c r="O31" s="11">
        <f t="shared" si="7"/>
        <v>0.16098155103315007</v>
      </c>
      <c r="P31" s="11"/>
      <c r="Q31" s="11">
        <f t="shared" si="8"/>
        <v>0.16098155103315007</v>
      </c>
      <c r="R31" s="11">
        <f t="shared" si="9"/>
        <v>46</v>
      </c>
      <c r="S31" s="11">
        <f t="shared" si="10"/>
        <v>0.16098155103315007</v>
      </c>
      <c r="T31" s="11">
        <f t="shared" si="11"/>
        <v>46</v>
      </c>
      <c r="U31">
        <v>28</v>
      </c>
      <c r="V31">
        <f t="shared" si="12"/>
        <v>-0.11983471074380164</v>
      </c>
      <c r="W31">
        <f>SUM($V$4:V31)/U31</f>
        <v>-3.7190082644628086E-2</v>
      </c>
      <c r="X31">
        <f t="shared" si="13"/>
        <v>3.5206239017454071E-3</v>
      </c>
      <c r="Z31">
        <f t="shared" si="14"/>
        <v>-0.11983471074380164</v>
      </c>
      <c r="AA31">
        <f>SUM($Z$4:Z31)/U31</f>
        <v>-3.6009445100354184E-2</v>
      </c>
      <c r="AB31">
        <f t="shared" si="15"/>
        <v>3.300640347290165E-3</v>
      </c>
    </row>
    <row r="32" spans="1:28" ht="15.75" x14ac:dyDescent="0.25">
      <c r="A32" s="2">
        <v>42298</v>
      </c>
      <c r="B32">
        <v>7.87</v>
      </c>
      <c r="C32">
        <f t="shared" si="4"/>
        <v>-3.9072039072039003E-2</v>
      </c>
      <c r="D32">
        <v>1.4161000000000001</v>
      </c>
      <c r="E32">
        <v>2.0228000000000002</v>
      </c>
      <c r="F32">
        <v>9.407</v>
      </c>
      <c r="G32">
        <f t="shared" si="0"/>
        <v>11.4298</v>
      </c>
      <c r="H32">
        <f t="shared" si="1"/>
        <v>15.344052700000001</v>
      </c>
      <c r="I32" s="17">
        <f t="shared" si="2"/>
        <v>3.9117029144919435E-4</v>
      </c>
      <c r="J32" s="17">
        <f t="shared" si="3"/>
        <v>1.0003911702914492</v>
      </c>
      <c r="K32">
        <f t="shared" si="5"/>
        <v>-3.9463209363488197E-2</v>
      </c>
      <c r="L32" s="37">
        <f t="shared" si="6"/>
        <v>1.5573448932665024E-3</v>
      </c>
      <c r="M32" s="11"/>
      <c r="N32" s="11"/>
      <c r="O32" s="11">
        <f t="shared" si="7"/>
        <v>-0.50885108585423633</v>
      </c>
      <c r="P32" s="11"/>
      <c r="Q32" s="11">
        <f t="shared" si="8"/>
        <v>-0.50885108585423633</v>
      </c>
      <c r="R32" s="11">
        <f t="shared" si="9"/>
        <v>82</v>
      </c>
      <c r="S32" s="11">
        <f t="shared" si="10"/>
        <v>-0.50885108585423633</v>
      </c>
      <c r="T32" s="11">
        <f t="shared" si="11"/>
        <v>82</v>
      </c>
      <c r="U32">
        <v>29</v>
      </c>
      <c r="V32">
        <f t="shared" si="12"/>
        <v>0.1776859504132231</v>
      </c>
      <c r="W32">
        <f>SUM($V$4:V32)/U32</f>
        <v>-2.9780564263322873E-2</v>
      </c>
      <c r="X32">
        <f t="shared" si="13"/>
        <v>2.3381434752195633E-3</v>
      </c>
      <c r="Z32">
        <f t="shared" si="14"/>
        <v>0.1776859504132231</v>
      </c>
      <c r="AA32">
        <f>SUM($Z$4:Z32)/U32</f>
        <v>-2.8640638358506689E-2</v>
      </c>
      <c r="AB32">
        <f t="shared" si="15"/>
        <v>2.1625726183545618E-3</v>
      </c>
    </row>
    <row r="33" spans="1:28" ht="15.75" x14ac:dyDescent="0.25">
      <c r="A33" s="2">
        <v>42299</v>
      </c>
      <c r="B33">
        <v>7.8</v>
      </c>
      <c r="C33">
        <f t="shared" si="4"/>
        <v>-8.8945362134689055E-3</v>
      </c>
      <c r="D33">
        <v>1.4018999999999999</v>
      </c>
      <c r="E33">
        <v>2.0263</v>
      </c>
      <c r="F33">
        <v>9.3343000000000007</v>
      </c>
      <c r="G33">
        <f t="shared" si="0"/>
        <v>11.360600000000002</v>
      </c>
      <c r="H33">
        <f t="shared" si="1"/>
        <v>15.112055170000001</v>
      </c>
      <c r="I33" s="17">
        <f t="shared" si="2"/>
        <v>3.8565204530849329E-4</v>
      </c>
      <c r="J33" s="17">
        <f t="shared" si="3"/>
        <v>1.0003856520453085</v>
      </c>
      <c r="K33">
        <f t="shared" si="5"/>
        <v>-9.2801882587773988E-3</v>
      </c>
      <c r="L33" s="37">
        <f t="shared" si="6"/>
        <v>8.6121894118349886E-5</v>
      </c>
      <c r="M33" s="11"/>
      <c r="N33" s="11"/>
      <c r="O33" s="11">
        <f t="shared" si="7"/>
        <v>-0.11583716944100834</v>
      </c>
      <c r="P33" s="11"/>
      <c r="Q33" s="11">
        <f t="shared" si="8"/>
        <v>-0.11583716944100834</v>
      </c>
      <c r="R33" s="11">
        <f t="shared" si="9"/>
        <v>63</v>
      </c>
      <c r="S33" s="11">
        <f t="shared" si="10"/>
        <v>-0.11583716944100834</v>
      </c>
      <c r="T33" s="11">
        <f t="shared" si="11"/>
        <v>63</v>
      </c>
      <c r="U33">
        <v>30</v>
      </c>
      <c r="V33">
        <f t="shared" si="12"/>
        <v>2.0661157024793431E-2</v>
      </c>
      <c r="W33">
        <f>SUM($V$4:V33)/U33</f>
        <v>-2.8099173553718996E-2</v>
      </c>
      <c r="X33">
        <f t="shared" si="13"/>
        <v>2.1533551483691482E-3</v>
      </c>
      <c r="Z33">
        <f t="shared" si="14"/>
        <v>2.0661157024793431E-2</v>
      </c>
      <c r="AA33">
        <f>SUM($Z$4:Z33)/U33</f>
        <v>-2.6997245179063354E-2</v>
      </c>
      <c r="AB33">
        <f t="shared" si="15"/>
        <v>1.9877761288867079E-3</v>
      </c>
    </row>
    <row r="34" spans="1:28" ht="15.75" x14ac:dyDescent="0.25">
      <c r="A34" s="2">
        <v>42300</v>
      </c>
      <c r="B34">
        <v>7.83</v>
      </c>
      <c r="C34">
        <f t="shared" si="4"/>
        <v>3.846153846153878E-3</v>
      </c>
      <c r="D34">
        <v>1.3956</v>
      </c>
      <c r="E34">
        <v>2.0865999999999998</v>
      </c>
      <c r="F34">
        <v>9.3175000000000008</v>
      </c>
      <c r="G34">
        <f t="shared" si="0"/>
        <v>11.4041</v>
      </c>
      <c r="H34">
        <f t="shared" si="1"/>
        <v>15.090102999999999</v>
      </c>
      <c r="I34" s="17">
        <f t="shared" si="2"/>
        <v>3.8512932118894838E-4</v>
      </c>
      <c r="J34" s="17">
        <f t="shared" si="3"/>
        <v>1.0003851293211889</v>
      </c>
      <c r="K34">
        <f t="shared" si="5"/>
        <v>3.4610245249649296E-3</v>
      </c>
      <c r="L34" s="37">
        <f t="shared" si="6"/>
        <v>1.1978690762408717E-5</v>
      </c>
      <c r="M34" s="11"/>
      <c r="N34" s="11"/>
      <c r="O34" s="11">
        <f t="shared" si="7"/>
        <v>5.0090028763776898E-2</v>
      </c>
      <c r="P34" s="11"/>
      <c r="Q34" s="11">
        <f t="shared" si="8"/>
        <v>5.0090028763776898E-2</v>
      </c>
      <c r="R34" s="11">
        <f t="shared" si="9"/>
        <v>56</v>
      </c>
      <c r="S34" s="11">
        <f t="shared" si="10"/>
        <v>5.0090028763776898E-2</v>
      </c>
      <c r="T34" s="11">
        <f t="shared" si="11"/>
        <v>56</v>
      </c>
      <c r="U34">
        <v>31</v>
      </c>
      <c r="V34">
        <f t="shared" si="12"/>
        <v>-3.7190082644628086E-2</v>
      </c>
      <c r="W34">
        <f>SUM($V$4:V34)/U34</f>
        <v>-2.8392428685683806E-2</v>
      </c>
      <c r="X34">
        <f t="shared" si="13"/>
        <v>2.2718209278928055E-3</v>
      </c>
      <c r="Z34">
        <f t="shared" si="14"/>
        <v>-3.7190082644628086E-2</v>
      </c>
      <c r="AA34">
        <f>SUM($Z$4:Z34)/U34</f>
        <v>-2.7326046387629956E-2</v>
      </c>
      <c r="AB34">
        <f t="shared" si="15"/>
        <v>2.1043724678678211E-3</v>
      </c>
    </row>
    <row r="35" spans="1:28" ht="15.75" x14ac:dyDescent="0.25">
      <c r="A35" s="2">
        <v>42303</v>
      </c>
      <c r="B35">
        <v>7.13</v>
      </c>
      <c r="C35">
        <f t="shared" si="4"/>
        <v>-8.9399744572158393E-2</v>
      </c>
      <c r="D35">
        <v>1.3982999999999999</v>
      </c>
      <c r="E35">
        <v>2.0564</v>
      </c>
      <c r="F35">
        <v>9.3518000000000008</v>
      </c>
      <c r="G35">
        <f t="shared" si="0"/>
        <v>11.408200000000001</v>
      </c>
      <c r="H35">
        <f t="shared" si="1"/>
        <v>15.133021940000001</v>
      </c>
      <c r="I35" s="17">
        <f t="shared" si="2"/>
        <v>3.8615121231599936E-4</v>
      </c>
      <c r="J35" s="17">
        <f t="shared" si="3"/>
        <v>1.000386151212316</v>
      </c>
      <c r="K35">
        <f t="shared" si="5"/>
        <v>-8.9785895784474393E-2</v>
      </c>
      <c r="L35" s="37">
        <f t="shared" si="6"/>
        <v>8.0615070818204973E-3</v>
      </c>
      <c r="M35" s="11"/>
      <c r="N35" s="11"/>
      <c r="O35" s="11">
        <f t="shared" si="7"/>
        <v>-1.1642893020443579</v>
      </c>
      <c r="P35" s="11"/>
      <c r="Q35" s="11">
        <f t="shared" si="8"/>
        <v>-1.1642893020443579</v>
      </c>
      <c r="R35" s="11">
        <f t="shared" si="9"/>
        <v>111</v>
      </c>
      <c r="S35" s="11">
        <f t="shared" si="10"/>
        <v>-1.1642893020443579</v>
      </c>
      <c r="T35" s="11">
        <f t="shared" si="11"/>
        <v>111</v>
      </c>
      <c r="U35">
        <v>32</v>
      </c>
      <c r="V35">
        <f t="shared" si="12"/>
        <v>0.4173553719008265</v>
      </c>
      <c r="W35">
        <f>SUM($V$4:V35)/U35</f>
        <v>-1.4462809917355358E-2</v>
      </c>
      <c r="X35">
        <f t="shared" si="13"/>
        <v>6.0850289659797091E-4</v>
      </c>
      <c r="Z35">
        <f t="shared" si="14"/>
        <v>0.4173553719008265</v>
      </c>
      <c r="AA35">
        <f>SUM($Z$4:Z35)/U35</f>
        <v>-1.3429752066115692E-2</v>
      </c>
      <c r="AB35">
        <f t="shared" si="15"/>
        <v>5.246785179849853E-4</v>
      </c>
    </row>
    <row r="36" spans="1:28" ht="15.75" x14ac:dyDescent="0.25">
      <c r="A36" s="2">
        <v>42304</v>
      </c>
      <c r="B36">
        <v>6.72</v>
      </c>
      <c r="C36">
        <f t="shared" si="4"/>
        <v>-5.7503506311360468E-2</v>
      </c>
      <c r="D36">
        <v>1.4027000000000001</v>
      </c>
      <c r="E36">
        <v>2.0369999999999999</v>
      </c>
      <c r="F36">
        <v>9.2766000000000002</v>
      </c>
      <c r="G36">
        <f t="shared" si="0"/>
        <v>11.313600000000001</v>
      </c>
      <c r="H36">
        <f t="shared" si="1"/>
        <v>15.049286820000003</v>
      </c>
      <c r="I36" s="17">
        <f t="shared" si="2"/>
        <v>3.8415714372108667E-4</v>
      </c>
      <c r="J36" s="17">
        <f t="shared" si="3"/>
        <v>1.0003841571437211</v>
      </c>
      <c r="K36">
        <f t="shared" si="5"/>
        <v>-5.7887663455081555E-2</v>
      </c>
      <c r="L36" s="37">
        <f t="shared" si="6"/>
        <v>3.3509815802887847E-3</v>
      </c>
      <c r="M36" s="11"/>
      <c r="N36" s="11"/>
      <c r="O36" s="11">
        <f t="shared" si="7"/>
        <v>-0.74889159414005257</v>
      </c>
      <c r="P36" s="11"/>
      <c r="Q36" s="11">
        <f t="shared" ref="Q36:Q67" si="16">O36</f>
        <v>-0.74889159414005257</v>
      </c>
      <c r="R36" s="11">
        <f t="shared" ref="R36:R67" si="17">RANK(Q36,$Q$4:$Q$123)</f>
        <v>94</v>
      </c>
      <c r="S36" s="11">
        <f t="shared" ref="S36:S67" si="18">O36</f>
        <v>-0.74889159414005257</v>
      </c>
      <c r="T36" s="11">
        <f t="shared" ref="T36:T67" si="19">RANK(S36,$S$4:$S$123)</f>
        <v>94</v>
      </c>
      <c r="U36">
        <v>33</v>
      </c>
      <c r="V36">
        <f t="shared" ref="V36:V67" si="20">R36/(COUNT($U$4:$U$123)+1)-0.5</f>
        <v>0.27685950413223137</v>
      </c>
      <c r="W36">
        <f>SUM($V$4:V36)/U36</f>
        <v>-5.6348610067618208E-3</v>
      </c>
      <c r="X36">
        <f t="shared" ref="X36:X67" si="21">(U36/11)*W36^2</f>
        <v>9.5254975696574526E-5</v>
      </c>
      <c r="Z36">
        <f t="shared" ref="Z36:Z67" si="22">T36/(COUNT($U$4:$U$123)+1)-0.5</f>
        <v>0.27685950413223137</v>
      </c>
      <c r="AA36">
        <f>SUM($Z$4:Z36)/U36</f>
        <v>-4.6331079388930545E-3</v>
      </c>
      <c r="AB36">
        <f t="shared" ref="AB36:AB67" si="23">(U36/11)*AA36^2</f>
        <v>6.4397067520301552E-5</v>
      </c>
    </row>
    <row r="37" spans="1:28" ht="15.75" x14ac:dyDescent="0.25">
      <c r="A37" s="2">
        <v>42305</v>
      </c>
      <c r="B37">
        <v>6.97</v>
      </c>
      <c r="C37">
        <f t="shared" si="4"/>
        <v>3.7202380952380952E-2</v>
      </c>
      <c r="D37">
        <v>1.4104999999999999</v>
      </c>
      <c r="E37">
        <v>2.1009000000000002</v>
      </c>
      <c r="F37">
        <v>9.2527000000000008</v>
      </c>
      <c r="G37">
        <f t="shared" si="0"/>
        <v>11.3536</v>
      </c>
      <c r="H37">
        <f t="shared" si="1"/>
        <v>15.15183335</v>
      </c>
      <c r="I37" s="17">
        <f t="shared" si="2"/>
        <v>3.8659898837734019E-4</v>
      </c>
      <c r="J37" s="17">
        <f t="shared" si="3"/>
        <v>1.0003865989883773</v>
      </c>
      <c r="K37">
        <f t="shared" si="5"/>
        <v>3.6815781964003612E-2</v>
      </c>
      <c r="L37" s="37">
        <f t="shared" si="6"/>
        <v>1.3554018016210536E-3</v>
      </c>
      <c r="M37" s="11"/>
      <c r="N37" s="11"/>
      <c r="O37" s="11">
        <f t="shared" si="7"/>
        <v>0.48450176631629038</v>
      </c>
      <c r="P37" s="11"/>
      <c r="Q37" s="11">
        <f t="shared" si="16"/>
        <v>0.48450176631629038</v>
      </c>
      <c r="R37" s="11">
        <f t="shared" si="17"/>
        <v>30</v>
      </c>
      <c r="S37" s="11">
        <f t="shared" si="18"/>
        <v>0.48450176631629038</v>
      </c>
      <c r="T37" s="11">
        <f t="shared" si="19"/>
        <v>31</v>
      </c>
      <c r="U37">
        <v>34</v>
      </c>
      <c r="V37">
        <f t="shared" si="20"/>
        <v>-0.25206611570247933</v>
      </c>
      <c r="W37">
        <f>SUM($V$4:V37)/U37</f>
        <v>-1.2882839086047631E-2</v>
      </c>
      <c r="X37">
        <f t="shared" si="21"/>
        <v>5.129905871979894E-4</v>
      </c>
      <c r="Z37">
        <f t="shared" si="22"/>
        <v>-0.243801652892562</v>
      </c>
      <c r="AA37">
        <f>SUM($Z$4:Z37)/U37</f>
        <v>-1.1667476908118611E-2</v>
      </c>
      <c r="AB37">
        <f t="shared" si="23"/>
        <v>4.2076550833185038E-4</v>
      </c>
    </row>
    <row r="38" spans="1:28" ht="15.75" x14ac:dyDescent="0.25">
      <c r="A38" s="2">
        <v>42306</v>
      </c>
      <c r="B38">
        <v>6.9399999999999995</v>
      </c>
      <c r="C38">
        <f t="shared" si="4"/>
        <v>-4.3041606886657464E-3</v>
      </c>
      <c r="D38">
        <v>1.4104000000000001</v>
      </c>
      <c r="E38">
        <v>2.1724999999999999</v>
      </c>
      <c r="F38">
        <v>9.2386999999999997</v>
      </c>
      <c r="G38">
        <f t="shared" si="0"/>
        <v>11.411199999999999</v>
      </c>
      <c r="H38">
        <f t="shared" si="1"/>
        <v>15.202762480000001</v>
      </c>
      <c r="I38" s="17">
        <f t="shared" si="2"/>
        <v>3.8781091030326564E-4</v>
      </c>
      <c r="J38" s="17">
        <f t="shared" si="3"/>
        <v>1.0003878109103033</v>
      </c>
      <c r="K38">
        <f t="shared" si="5"/>
        <v>-4.6919715989690121E-3</v>
      </c>
      <c r="L38" s="37">
        <f t="shared" si="6"/>
        <v>2.2014597485531828E-5</v>
      </c>
      <c r="M38" s="11"/>
      <c r="N38" s="11"/>
      <c r="O38" s="11">
        <f t="shared" si="7"/>
        <v>-5.6054838501787642E-2</v>
      </c>
      <c r="P38" s="11"/>
      <c r="Q38" s="11">
        <f t="shared" si="16"/>
        <v>-5.6054838501787642E-2</v>
      </c>
      <c r="R38" s="11">
        <f t="shared" si="17"/>
        <v>62</v>
      </c>
      <c r="S38" s="11">
        <f t="shared" si="18"/>
        <v>-5.6054838501787642E-2</v>
      </c>
      <c r="T38" s="11">
        <f t="shared" si="19"/>
        <v>62</v>
      </c>
      <c r="U38">
        <v>35</v>
      </c>
      <c r="V38">
        <f t="shared" si="20"/>
        <v>1.2396694214875992E-2</v>
      </c>
      <c r="W38">
        <f>SUM($V$4:V38)/U38</f>
        <v>-1.2160566706021241E-2</v>
      </c>
      <c r="X38">
        <f t="shared" si="21"/>
        <v>4.7052530830961185E-4</v>
      </c>
      <c r="Z38">
        <f t="shared" si="22"/>
        <v>1.2396694214875992E-2</v>
      </c>
      <c r="AA38">
        <f>SUM($Z$4:Z38)/U38</f>
        <v>-1.0979929161747337E-2</v>
      </c>
      <c r="AB38">
        <f t="shared" si="23"/>
        <v>3.8359632308133045E-4</v>
      </c>
    </row>
    <row r="39" spans="1:28" ht="15.75" x14ac:dyDescent="0.25">
      <c r="A39" s="2">
        <v>42307</v>
      </c>
      <c r="B39">
        <v>7.13</v>
      </c>
      <c r="C39">
        <f t="shared" si="4"/>
        <v>2.737752161383291E-2</v>
      </c>
      <c r="D39">
        <v>1.4054</v>
      </c>
      <c r="E39">
        <v>2.1421000000000001</v>
      </c>
      <c r="F39">
        <v>9.2590000000000003</v>
      </c>
      <c r="G39">
        <f t="shared" si="0"/>
        <v>11.4011</v>
      </c>
      <c r="H39">
        <f t="shared" si="1"/>
        <v>15.1546986</v>
      </c>
      <c r="I39" s="17">
        <f t="shared" si="2"/>
        <v>3.8666718475033335E-4</v>
      </c>
      <c r="J39" s="17">
        <f t="shared" si="3"/>
        <v>1.0003866671847503</v>
      </c>
      <c r="K39">
        <f t="shared" si="5"/>
        <v>2.6990854429082577E-2</v>
      </c>
      <c r="L39" s="37">
        <f t="shared" si="6"/>
        <v>7.2850622281192654E-4</v>
      </c>
      <c r="M39" s="11"/>
      <c r="N39" s="11"/>
      <c r="O39" s="11">
        <f t="shared" si="7"/>
        <v>0.35654861973062874</v>
      </c>
      <c r="P39" s="11"/>
      <c r="Q39" s="11">
        <f t="shared" si="16"/>
        <v>0.35654861973062874</v>
      </c>
      <c r="R39" s="11">
        <f t="shared" si="17"/>
        <v>35</v>
      </c>
      <c r="S39" s="11">
        <f t="shared" si="18"/>
        <v>0.35654861973062874</v>
      </c>
      <c r="T39" s="11">
        <f t="shared" si="19"/>
        <v>35</v>
      </c>
      <c r="U39">
        <v>36</v>
      </c>
      <c r="V39">
        <f t="shared" si="20"/>
        <v>-0.21074380165289258</v>
      </c>
      <c r="W39">
        <f>SUM($V$4:V39)/U39</f>
        <v>-1.7676767676767666E-2</v>
      </c>
      <c r="X39">
        <f t="shared" si="21"/>
        <v>1.0226229234493683E-3</v>
      </c>
      <c r="Z39">
        <f t="shared" si="22"/>
        <v>-0.21074380165289258</v>
      </c>
      <c r="AA39">
        <f>SUM($Z$4:Z39)/U39</f>
        <v>-1.6528925619834704E-2</v>
      </c>
      <c r="AB39">
        <f t="shared" si="23"/>
        <v>8.9412670520518285E-4</v>
      </c>
    </row>
    <row r="40" spans="1:28" ht="15.75" x14ac:dyDescent="0.25">
      <c r="A40" s="2">
        <v>42310</v>
      </c>
      <c r="B40">
        <v>7.45</v>
      </c>
      <c r="C40">
        <f t="shared" si="4"/>
        <v>4.4880785413744781E-2</v>
      </c>
      <c r="D40">
        <v>1.4133</v>
      </c>
      <c r="E40">
        <v>2.1709000000000001</v>
      </c>
      <c r="F40">
        <v>9.2248999999999999</v>
      </c>
      <c r="G40">
        <f t="shared" si="0"/>
        <v>11.395799999999999</v>
      </c>
      <c r="H40">
        <f t="shared" si="1"/>
        <v>15.20845117</v>
      </c>
      <c r="I40" s="17">
        <f t="shared" si="2"/>
        <v>3.8794624657523258E-4</v>
      </c>
      <c r="J40" s="17">
        <f t="shared" si="3"/>
        <v>1.0003879462465752</v>
      </c>
      <c r="K40">
        <f t="shared" si="5"/>
        <v>4.4492839167169548E-2</v>
      </c>
      <c r="L40" s="37">
        <f t="shared" si="6"/>
        <v>1.9796127371556164E-3</v>
      </c>
      <c r="M40" s="11"/>
      <c r="N40" s="11"/>
      <c r="O40" s="11">
        <f t="shared" si="7"/>
        <v>0.58450075640199262</v>
      </c>
      <c r="P40" s="11"/>
      <c r="Q40" s="11">
        <f t="shared" si="16"/>
        <v>0.58450075640199262</v>
      </c>
      <c r="R40" s="11">
        <f t="shared" si="17"/>
        <v>26</v>
      </c>
      <c r="S40" s="11">
        <f t="shared" si="18"/>
        <v>0.58450075640199262</v>
      </c>
      <c r="T40" s="11">
        <f t="shared" si="19"/>
        <v>27</v>
      </c>
      <c r="U40">
        <v>37</v>
      </c>
      <c r="V40">
        <f t="shared" si="20"/>
        <v>-0.28512396694214875</v>
      </c>
      <c r="W40">
        <f>SUM($V$4:V40)/U40</f>
        <v>-2.4905070359615807E-2</v>
      </c>
      <c r="X40">
        <f t="shared" si="21"/>
        <v>2.0863375996222101E-3</v>
      </c>
      <c r="Z40">
        <f t="shared" si="22"/>
        <v>-0.27685950413223137</v>
      </c>
      <c r="AA40">
        <f>SUM($Z$4:Z40)/U40</f>
        <v>-2.3564887201250832E-2</v>
      </c>
      <c r="AB40">
        <f t="shared" si="23"/>
        <v>1.8678404205349076E-3</v>
      </c>
    </row>
    <row r="41" spans="1:28" ht="15.75" x14ac:dyDescent="0.25">
      <c r="A41" s="2">
        <v>42311</v>
      </c>
      <c r="B41">
        <v>7.61</v>
      </c>
      <c r="C41">
        <f t="shared" si="4"/>
        <v>2.1476510067114114E-2</v>
      </c>
      <c r="D41">
        <v>1.4147000000000001</v>
      </c>
      <c r="E41">
        <v>2.2105000000000001</v>
      </c>
      <c r="F41">
        <v>9.2333999999999996</v>
      </c>
      <c r="G41">
        <f t="shared" si="0"/>
        <v>11.443899999999999</v>
      </c>
      <c r="H41">
        <f t="shared" si="1"/>
        <v>15.272990979999999</v>
      </c>
      <c r="I41" s="17">
        <f t="shared" si="2"/>
        <v>3.8948120863668834E-4</v>
      </c>
      <c r="J41" s="17">
        <f t="shared" si="3"/>
        <v>1.0003894812086367</v>
      </c>
      <c r="K41">
        <f t="shared" si="5"/>
        <v>2.1087028858477425E-2</v>
      </c>
      <c r="L41" s="37">
        <f t="shared" si="6"/>
        <v>4.4466278607825974E-4</v>
      </c>
      <c r="M41" s="11"/>
      <c r="N41" s="11"/>
      <c r="O41" s="11">
        <f t="shared" si="7"/>
        <v>0.2796973418218931</v>
      </c>
      <c r="P41" s="11"/>
      <c r="Q41" s="11">
        <f t="shared" si="16"/>
        <v>0.2796973418218931</v>
      </c>
      <c r="R41" s="11">
        <f t="shared" si="17"/>
        <v>39</v>
      </c>
      <c r="S41" s="11">
        <f t="shared" si="18"/>
        <v>0.2796973418218931</v>
      </c>
      <c r="T41" s="11">
        <f t="shared" si="19"/>
        <v>39</v>
      </c>
      <c r="U41">
        <v>38</v>
      </c>
      <c r="V41">
        <f t="shared" si="20"/>
        <v>-0.17768595041322316</v>
      </c>
      <c r="W41">
        <f>SUM($V$4:V41)/U41</f>
        <v>-2.8925619834710734E-2</v>
      </c>
      <c r="X41">
        <f t="shared" si="21"/>
        <v>2.8903887588403654E-3</v>
      </c>
      <c r="Z41">
        <f t="shared" si="22"/>
        <v>-0.17768595041322316</v>
      </c>
      <c r="AA41">
        <f>SUM($Z$4:Z41)/U41</f>
        <v>-2.7620704654197473E-2</v>
      </c>
      <c r="AB41">
        <f t="shared" si="23"/>
        <v>2.635484215689766E-3</v>
      </c>
    </row>
    <row r="42" spans="1:28" ht="15.75" x14ac:dyDescent="0.25">
      <c r="A42" s="2">
        <v>42312</v>
      </c>
      <c r="B42">
        <v>7.46</v>
      </c>
      <c r="C42">
        <f t="shared" si="4"/>
        <v>-1.9710906701708324E-2</v>
      </c>
      <c r="D42">
        <v>1.4161000000000001</v>
      </c>
      <c r="E42">
        <v>2.2250000000000001</v>
      </c>
      <c r="F42">
        <v>9.2637</v>
      </c>
      <c r="G42">
        <f t="shared" si="0"/>
        <v>11.4887</v>
      </c>
      <c r="H42">
        <f t="shared" si="1"/>
        <v>15.343325570000001</v>
      </c>
      <c r="I42" s="17">
        <f t="shared" si="2"/>
        <v>3.9115301337999675E-4</v>
      </c>
      <c r="J42" s="17">
        <f t="shared" si="3"/>
        <v>1.00039115301338</v>
      </c>
      <c r="K42">
        <f t="shared" si="5"/>
        <v>-2.010205971508832E-2</v>
      </c>
      <c r="L42" s="37">
        <f t="shared" si="6"/>
        <v>4.0409280478897672E-4</v>
      </c>
      <c r="M42" s="11"/>
      <c r="N42" s="11"/>
      <c r="O42" s="11">
        <f t="shared" si="7"/>
        <v>-0.25670316974865798</v>
      </c>
      <c r="P42" s="11"/>
      <c r="Q42" s="11">
        <f t="shared" si="16"/>
        <v>-0.25670316974865798</v>
      </c>
      <c r="R42" s="11">
        <f t="shared" si="17"/>
        <v>69</v>
      </c>
      <c r="S42" s="11">
        <f t="shared" si="18"/>
        <v>-0.25670316974865798</v>
      </c>
      <c r="T42" s="11">
        <f t="shared" si="19"/>
        <v>69</v>
      </c>
      <c r="U42">
        <v>39</v>
      </c>
      <c r="V42">
        <f t="shared" si="20"/>
        <v>7.0247933884297509E-2</v>
      </c>
      <c r="W42">
        <f>SUM($V$4:V42)/U42</f>
        <v>-2.6382708200890007E-2</v>
      </c>
      <c r="X42">
        <f t="shared" si="21"/>
        <v>2.4678040353199129E-3</v>
      </c>
      <c r="Z42">
        <f t="shared" si="22"/>
        <v>7.0247933884297509E-2</v>
      </c>
      <c r="AA42">
        <f>SUM($Z$4:Z42)/U42</f>
        <v>-2.5111252383979654E-2</v>
      </c>
      <c r="AB42">
        <f t="shared" si="23"/>
        <v>2.2356749868531847E-3</v>
      </c>
    </row>
    <row r="43" spans="1:28" ht="15.75" x14ac:dyDescent="0.25">
      <c r="A43" s="2">
        <v>42313</v>
      </c>
      <c r="B43">
        <v>7.52</v>
      </c>
      <c r="C43">
        <f t="shared" si="4"/>
        <v>8.0428954423591974E-3</v>
      </c>
      <c r="D43">
        <v>1.4138999999999999</v>
      </c>
      <c r="E43">
        <v>2.2323</v>
      </c>
      <c r="F43">
        <v>9.2740000000000009</v>
      </c>
      <c r="G43">
        <f t="shared" si="0"/>
        <v>11.506300000000001</v>
      </c>
      <c r="H43">
        <f t="shared" si="1"/>
        <v>15.3448086</v>
      </c>
      <c r="I43" s="17">
        <f t="shared" si="2"/>
        <v>3.9118825303607885E-4</v>
      </c>
      <c r="J43" s="17">
        <f t="shared" si="3"/>
        <v>1.0003911882530361</v>
      </c>
      <c r="K43">
        <f t="shared" si="5"/>
        <v>7.6517071893231186E-3</v>
      </c>
      <c r="L43" s="37">
        <f t="shared" si="6"/>
        <v>5.8548622911139102E-5</v>
      </c>
      <c r="M43" s="11"/>
      <c r="N43" s="11"/>
      <c r="O43" s="11">
        <f t="shared" si="7"/>
        <v>0.10474590465347293</v>
      </c>
      <c r="P43" s="11"/>
      <c r="Q43" s="11">
        <f t="shared" si="16"/>
        <v>0.10474590465347293</v>
      </c>
      <c r="R43" s="11">
        <f t="shared" si="17"/>
        <v>53</v>
      </c>
      <c r="S43" s="11">
        <f t="shared" si="18"/>
        <v>0.10474590465347293</v>
      </c>
      <c r="T43" s="11">
        <f t="shared" si="19"/>
        <v>53</v>
      </c>
      <c r="U43">
        <v>40</v>
      </c>
      <c r="V43">
        <f t="shared" si="20"/>
        <v>-6.1983471074380181E-2</v>
      </c>
      <c r="W43">
        <f>SUM($V$4:V43)/U43</f>
        <v>-2.7272727272727261E-2</v>
      </c>
      <c r="X43">
        <f t="shared" si="21"/>
        <v>2.7047332832456773E-3</v>
      </c>
      <c r="Z43">
        <f t="shared" si="22"/>
        <v>-6.1983471074380181E-2</v>
      </c>
      <c r="AA43">
        <f>SUM($Z$4:Z43)/U43</f>
        <v>-2.6033057851239667E-2</v>
      </c>
      <c r="AB43">
        <f t="shared" si="23"/>
        <v>2.4644367312217862E-3</v>
      </c>
    </row>
    <row r="44" spans="1:28" ht="15.75" x14ac:dyDescent="0.25">
      <c r="A44" s="2">
        <v>42314</v>
      </c>
      <c r="B44">
        <v>7.34</v>
      </c>
      <c r="C44">
        <f t="shared" si="4"/>
        <v>-2.3936170212765923E-2</v>
      </c>
      <c r="D44">
        <v>1.4224000000000001</v>
      </c>
      <c r="E44">
        <v>2.3252000000000002</v>
      </c>
      <c r="F44">
        <v>9.3039000000000005</v>
      </c>
      <c r="G44">
        <f t="shared" si="0"/>
        <v>11.629100000000001</v>
      </c>
      <c r="H44">
        <f t="shared" si="1"/>
        <v>15.559067360000002</v>
      </c>
      <c r="I44" s="17">
        <f t="shared" si="2"/>
        <v>3.9627471242886791E-4</v>
      </c>
      <c r="J44" s="17">
        <f t="shared" si="3"/>
        <v>1.0003962747124289</v>
      </c>
      <c r="K44">
        <f t="shared" si="5"/>
        <v>-2.4332444925194791E-2</v>
      </c>
      <c r="L44" s="37">
        <f t="shared" si="6"/>
        <v>5.9206787603763766E-4</v>
      </c>
      <c r="M44" s="11"/>
      <c r="N44" s="11"/>
      <c r="O44" s="11">
        <f t="shared" si="7"/>
        <v>-0.31173049815754467</v>
      </c>
      <c r="P44" s="11"/>
      <c r="Q44" s="11">
        <f t="shared" si="16"/>
        <v>-0.31173049815754467</v>
      </c>
      <c r="R44" s="11">
        <f t="shared" si="17"/>
        <v>70</v>
      </c>
      <c r="S44" s="11">
        <f t="shared" si="18"/>
        <v>-0.31173049815754467</v>
      </c>
      <c r="T44" s="11">
        <f t="shared" si="19"/>
        <v>70</v>
      </c>
      <c r="U44">
        <v>41</v>
      </c>
      <c r="V44">
        <f t="shared" si="20"/>
        <v>7.8512396694214837E-2</v>
      </c>
      <c r="W44">
        <f>SUM($V$4:V44)/U44</f>
        <v>-2.4692602297923798E-2</v>
      </c>
      <c r="X44">
        <f t="shared" si="21"/>
        <v>2.2726099034527905E-3</v>
      </c>
      <c r="Z44">
        <f t="shared" si="22"/>
        <v>7.8512396694214837E-2</v>
      </c>
      <c r="AA44">
        <f>SUM($Z$4:Z44)/U44</f>
        <v>-2.3483168715984677E-2</v>
      </c>
      <c r="AB44">
        <f t="shared" si="23"/>
        <v>2.0554388846072236E-3</v>
      </c>
    </row>
    <row r="45" spans="1:28" ht="15.75" x14ac:dyDescent="0.25">
      <c r="A45" s="2">
        <v>42317</v>
      </c>
      <c r="B45">
        <v>7.27</v>
      </c>
      <c r="C45">
        <f t="shared" si="4"/>
        <v>-9.5367847411444526E-3</v>
      </c>
      <c r="D45">
        <v>1.4178999999999999</v>
      </c>
      <c r="E45">
        <v>2.3435999999999999</v>
      </c>
      <c r="F45">
        <v>9.3978000000000002</v>
      </c>
      <c r="G45">
        <f t="shared" si="0"/>
        <v>11.741400000000001</v>
      </c>
      <c r="H45">
        <f t="shared" si="1"/>
        <v>15.668740619999999</v>
      </c>
      <c r="I45" s="17">
        <f t="shared" si="2"/>
        <v>3.9887469528765429E-4</v>
      </c>
      <c r="J45" s="17">
        <f t="shared" si="3"/>
        <v>1.0003988746952877</v>
      </c>
      <c r="K45">
        <f t="shared" si="5"/>
        <v>-9.9356594364321069E-3</v>
      </c>
      <c r="L45" s="37">
        <f t="shared" si="6"/>
        <v>9.8717328436762376E-5</v>
      </c>
      <c r="M45" s="11"/>
      <c r="N45" s="11"/>
      <c r="O45" s="11">
        <f t="shared" si="7"/>
        <v>-0.12420143371944628</v>
      </c>
      <c r="P45" s="11"/>
      <c r="Q45" s="11">
        <f t="shared" si="16"/>
        <v>-0.12420143371944628</v>
      </c>
      <c r="R45" s="11">
        <f t="shared" si="17"/>
        <v>64</v>
      </c>
      <c r="S45" s="11">
        <f t="shared" si="18"/>
        <v>-0.12420143371944628</v>
      </c>
      <c r="T45" s="11">
        <f t="shared" si="19"/>
        <v>64</v>
      </c>
      <c r="U45">
        <v>42</v>
      </c>
      <c r="V45">
        <f t="shared" si="20"/>
        <v>2.8925619834710758E-2</v>
      </c>
      <c r="W45">
        <f>SUM($V$4:V45)/U45</f>
        <v>-2.3415977961432497E-2</v>
      </c>
      <c r="X45">
        <f t="shared" si="21"/>
        <v>2.0935397275811166E-3</v>
      </c>
      <c r="Z45">
        <f t="shared" si="22"/>
        <v>2.8925619834710758E-2</v>
      </c>
      <c r="AA45">
        <f>SUM($Z$4:Z45)/U45</f>
        <v>-2.2235340417158595E-2</v>
      </c>
      <c r="AB45">
        <f t="shared" si="23"/>
        <v>1.8877486605100836E-3</v>
      </c>
    </row>
    <row r="46" spans="1:28" ht="15.75" x14ac:dyDescent="0.25">
      <c r="A46" s="2">
        <v>42318</v>
      </c>
      <c r="B46">
        <v>7.06</v>
      </c>
      <c r="C46">
        <f t="shared" si="4"/>
        <v>-2.8885832187070148E-2</v>
      </c>
      <c r="D46">
        <v>1.417</v>
      </c>
      <c r="E46">
        <v>2.3418999999999999</v>
      </c>
      <c r="F46">
        <v>9.3999000000000006</v>
      </c>
      <c r="G46">
        <f t="shared" si="0"/>
        <v>11.741800000000001</v>
      </c>
      <c r="H46">
        <f t="shared" si="1"/>
        <v>15.661558300000003</v>
      </c>
      <c r="I46" s="17">
        <f t="shared" si="2"/>
        <v>3.9870450196355378E-4</v>
      </c>
      <c r="J46" s="17">
        <f t="shared" si="3"/>
        <v>1.0003987045019636</v>
      </c>
      <c r="K46">
        <f t="shared" si="5"/>
        <v>-2.9284536689033702E-2</v>
      </c>
      <c r="L46" s="37">
        <f t="shared" si="6"/>
        <v>8.5758408909136091E-4</v>
      </c>
      <c r="M46" s="11"/>
      <c r="N46" s="11"/>
      <c r="O46" s="11">
        <f t="shared" si="7"/>
        <v>-0.37619196293015073</v>
      </c>
      <c r="P46" s="11"/>
      <c r="Q46" s="11">
        <f t="shared" si="16"/>
        <v>-0.37619196293015073</v>
      </c>
      <c r="R46" s="11">
        <f t="shared" si="17"/>
        <v>73</v>
      </c>
      <c r="S46" s="11">
        <f t="shared" si="18"/>
        <v>-0.37619196293015073</v>
      </c>
      <c r="T46" s="11">
        <f t="shared" si="19"/>
        <v>73</v>
      </c>
      <c r="U46">
        <v>43</v>
      </c>
      <c r="V46">
        <f t="shared" si="20"/>
        <v>0.10330578512396693</v>
      </c>
      <c r="W46">
        <f>SUM($V$4:V46)/U46</f>
        <v>-2.0468960215260418E-2</v>
      </c>
      <c r="X46">
        <f t="shared" si="21"/>
        <v>1.6378243898762085E-3</v>
      </c>
      <c r="Z46">
        <f t="shared" si="22"/>
        <v>0.10330578512396693</v>
      </c>
      <c r="AA46">
        <f>SUM($Z$4:Z46)/U46</f>
        <v>-1.9315779358062654E-2</v>
      </c>
      <c r="AB46">
        <f t="shared" si="23"/>
        <v>1.4584792077274955E-3</v>
      </c>
    </row>
    <row r="47" spans="1:28" ht="15.75" x14ac:dyDescent="0.25">
      <c r="A47" s="2">
        <v>42319</v>
      </c>
      <c r="B47">
        <v>6.54</v>
      </c>
      <c r="C47">
        <f t="shared" si="4"/>
        <v>-7.3654390934844133E-2</v>
      </c>
      <c r="D47">
        <v>1.4239999999999999</v>
      </c>
      <c r="E47">
        <v>2.3300999999999998</v>
      </c>
      <c r="F47">
        <v>9.4212000000000007</v>
      </c>
      <c r="G47">
        <f t="shared" si="0"/>
        <v>11.751300000000001</v>
      </c>
      <c r="H47">
        <f t="shared" si="1"/>
        <v>15.745888799999999</v>
      </c>
      <c r="I47" s="17">
        <f t="shared" si="2"/>
        <v>4.0070214575016472E-4</v>
      </c>
      <c r="J47" s="17">
        <f t="shared" si="3"/>
        <v>1.0004007021457502</v>
      </c>
      <c r="K47">
        <f t="shared" si="5"/>
        <v>-7.4055093080594298E-2</v>
      </c>
      <c r="L47" s="37">
        <f t="shared" si="6"/>
        <v>5.4841568111754857E-3</v>
      </c>
      <c r="M47" s="11"/>
      <c r="N47" s="11"/>
      <c r="O47" s="11">
        <f t="shared" si="7"/>
        <v>-0.95923114573124291</v>
      </c>
      <c r="P47" s="11"/>
      <c r="Q47" s="11">
        <f t="shared" si="16"/>
        <v>-0.95923114573124291</v>
      </c>
      <c r="R47" s="11">
        <f t="shared" si="17"/>
        <v>106</v>
      </c>
      <c r="S47" s="11">
        <f t="shared" si="18"/>
        <v>-0.95923114573124291</v>
      </c>
      <c r="T47" s="11">
        <f t="shared" si="19"/>
        <v>106</v>
      </c>
      <c r="U47">
        <v>44</v>
      </c>
      <c r="V47">
        <f t="shared" si="20"/>
        <v>0.37603305785123964</v>
      </c>
      <c r="W47">
        <f>SUM($V$4:V47)/U47</f>
        <v>-1.1457550713749053E-2</v>
      </c>
      <c r="X47">
        <f t="shared" si="21"/>
        <v>5.2510187343252578E-4</v>
      </c>
      <c r="Z47">
        <f t="shared" si="22"/>
        <v>0.37603305785123964</v>
      </c>
      <c r="AA47">
        <f>SUM($Z$4:Z47)/U47</f>
        <v>-1.0330578512396693E-2</v>
      </c>
      <c r="AB47">
        <f t="shared" si="23"/>
        <v>4.2688340960316906E-4</v>
      </c>
    </row>
    <row r="48" spans="1:28" ht="15.75" x14ac:dyDescent="0.25">
      <c r="A48" s="2">
        <v>42320</v>
      </c>
      <c r="B48">
        <v>6.32</v>
      </c>
      <c r="C48">
        <f t="shared" si="4"/>
        <v>-3.3639143730886813E-2</v>
      </c>
      <c r="D48">
        <v>1.4285999999999999</v>
      </c>
      <c r="E48">
        <v>2.3115999999999999</v>
      </c>
      <c r="F48">
        <v>9.4832999999999998</v>
      </c>
      <c r="G48">
        <f t="shared" si="0"/>
        <v>11.7949</v>
      </c>
      <c r="H48">
        <f t="shared" si="1"/>
        <v>15.859442379999999</v>
      </c>
      <c r="I48" s="17">
        <f t="shared" si="2"/>
        <v>4.0338974193598887E-4</v>
      </c>
      <c r="J48" s="17">
        <f t="shared" si="3"/>
        <v>1.000403389741936</v>
      </c>
      <c r="K48">
        <f t="shared" si="5"/>
        <v>-3.4042533472822802E-2</v>
      </c>
      <c r="L48" s="37">
        <f t="shared" si="6"/>
        <v>1.1588940852482609E-3</v>
      </c>
      <c r="M48" s="11"/>
      <c r="N48" s="11"/>
      <c r="O48" s="11">
        <f t="shared" si="7"/>
        <v>-0.43809627603792228</v>
      </c>
      <c r="P48" s="11"/>
      <c r="Q48" s="11">
        <f t="shared" si="16"/>
        <v>-0.43809627603792228</v>
      </c>
      <c r="R48" s="11">
        <f t="shared" si="17"/>
        <v>77</v>
      </c>
      <c r="S48" s="11">
        <f t="shared" si="18"/>
        <v>-0.43809627603792228</v>
      </c>
      <c r="T48" s="11">
        <f t="shared" si="19"/>
        <v>77</v>
      </c>
      <c r="U48">
        <v>45</v>
      </c>
      <c r="V48">
        <f t="shared" si="20"/>
        <v>0.13636363636363635</v>
      </c>
      <c r="W48">
        <f>SUM($V$4:V48)/U48</f>
        <v>-8.1726354453627113E-3</v>
      </c>
      <c r="X48">
        <f t="shared" si="21"/>
        <v>2.7323987777508666E-4</v>
      </c>
      <c r="Z48">
        <f t="shared" si="22"/>
        <v>0.13636363636363635</v>
      </c>
      <c r="AA48">
        <f>SUM($Z$4:Z48)/U48</f>
        <v>-7.0707070707070694E-3</v>
      </c>
      <c r="AB48">
        <f t="shared" si="23"/>
        <v>2.0452458468987386E-4</v>
      </c>
    </row>
    <row r="49" spans="1:28" ht="15.75" x14ac:dyDescent="0.25">
      <c r="A49" s="2">
        <v>42321</v>
      </c>
      <c r="B49">
        <v>6.1</v>
      </c>
      <c r="C49">
        <f t="shared" si="4"/>
        <v>-3.4810126582278583E-2</v>
      </c>
      <c r="D49">
        <v>1.4328000000000001</v>
      </c>
      <c r="E49">
        <v>2.2658</v>
      </c>
      <c r="F49">
        <v>9.4993999999999996</v>
      </c>
      <c r="G49">
        <f t="shared" si="0"/>
        <v>11.7652</v>
      </c>
      <c r="H49">
        <f t="shared" si="1"/>
        <v>15.87654032</v>
      </c>
      <c r="I49" s="17">
        <f t="shared" si="2"/>
        <v>4.0379418993308214E-4</v>
      </c>
      <c r="J49" s="17">
        <f t="shared" si="3"/>
        <v>1.0004037941899331</v>
      </c>
      <c r="K49">
        <f t="shared" si="5"/>
        <v>-3.5213920772211665E-2</v>
      </c>
      <c r="L49" s="37">
        <f t="shared" si="6"/>
        <v>1.2400202161516002E-3</v>
      </c>
      <c r="M49" s="11"/>
      <c r="N49" s="11"/>
      <c r="O49" s="11">
        <f t="shared" si="7"/>
        <v>-0.45334646286202901</v>
      </c>
      <c r="P49" s="11"/>
      <c r="Q49" s="11">
        <f t="shared" si="16"/>
        <v>-0.45334646286202901</v>
      </c>
      <c r="R49" s="11">
        <f t="shared" si="17"/>
        <v>78</v>
      </c>
      <c r="S49" s="11">
        <f t="shared" si="18"/>
        <v>-0.45334646286202901</v>
      </c>
      <c r="T49" s="11">
        <f t="shared" si="19"/>
        <v>78</v>
      </c>
      <c r="U49">
        <v>46</v>
      </c>
      <c r="V49">
        <f t="shared" si="20"/>
        <v>0.14462809917355368</v>
      </c>
      <c r="W49">
        <f>SUM($V$4:V49)/U49</f>
        <v>-4.850880344951485E-3</v>
      </c>
      <c r="X49">
        <f t="shared" si="21"/>
        <v>9.8402531415244123E-5</v>
      </c>
      <c r="Z49">
        <f t="shared" si="22"/>
        <v>0.14462809917355368</v>
      </c>
      <c r="AA49">
        <f>SUM($Z$4:Z49)/U49</f>
        <v>-3.7729069349622703E-3</v>
      </c>
      <c r="AB49">
        <f t="shared" si="23"/>
        <v>5.9527457275888549E-5</v>
      </c>
    </row>
    <row r="50" spans="1:28" ht="15.75" x14ac:dyDescent="0.25">
      <c r="A50" s="2">
        <v>42324</v>
      </c>
      <c r="B50">
        <v>6.34</v>
      </c>
      <c r="C50">
        <f t="shared" si="4"/>
        <v>3.9344262295082005E-2</v>
      </c>
      <c r="D50">
        <v>1.4415</v>
      </c>
      <c r="E50">
        <v>2.2675999999999998</v>
      </c>
      <c r="F50">
        <v>9.4093</v>
      </c>
      <c r="G50">
        <f t="shared" si="0"/>
        <v>11.6769</v>
      </c>
      <c r="H50">
        <f t="shared" si="1"/>
        <v>15.83110595</v>
      </c>
      <c r="I50" s="17">
        <f t="shared" si="2"/>
        <v>4.0271931885227374E-4</v>
      </c>
      <c r="J50" s="17">
        <f t="shared" si="3"/>
        <v>1.0004027193188523</v>
      </c>
      <c r="K50">
        <f t="shared" si="5"/>
        <v>3.8941542976229732E-2</v>
      </c>
      <c r="L50" s="37">
        <f t="shared" si="6"/>
        <v>1.5164437693695472E-3</v>
      </c>
      <c r="M50" s="11"/>
      <c r="N50" s="11"/>
      <c r="O50" s="11">
        <f t="shared" si="7"/>
        <v>0.51239635981305831</v>
      </c>
      <c r="P50" s="11"/>
      <c r="Q50" s="11">
        <f t="shared" si="16"/>
        <v>0.51239635981305831</v>
      </c>
      <c r="R50" s="11">
        <f t="shared" si="17"/>
        <v>28</v>
      </c>
      <c r="S50" s="11">
        <f t="shared" si="18"/>
        <v>0.51239635981305831</v>
      </c>
      <c r="T50" s="11">
        <f t="shared" si="19"/>
        <v>29</v>
      </c>
      <c r="U50">
        <v>47</v>
      </c>
      <c r="V50">
        <f t="shared" si="20"/>
        <v>-0.26859504132231404</v>
      </c>
      <c r="W50">
        <f>SUM($V$4:V50)/U50</f>
        <v>-1.0462458238086858E-2</v>
      </c>
      <c r="X50">
        <f t="shared" si="21"/>
        <v>4.6770568382131301E-4</v>
      </c>
      <c r="Z50">
        <f t="shared" si="22"/>
        <v>-0.26033057851239672</v>
      </c>
      <c r="AA50">
        <f>SUM($Z$4:Z50)/U50</f>
        <v>-9.2315807983119388E-3</v>
      </c>
      <c r="AB50">
        <f t="shared" si="23"/>
        <v>3.6413072269825448E-4</v>
      </c>
    </row>
    <row r="51" spans="1:28" ht="15.75" x14ac:dyDescent="0.25">
      <c r="A51" s="2">
        <v>42325</v>
      </c>
      <c r="B51">
        <v>5.87</v>
      </c>
      <c r="C51">
        <f t="shared" si="4"/>
        <v>-7.4132492113564638E-2</v>
      </c>
      <c r="D51">
        <v>1.4447999999999999</v>
      </c>
      <c r="E51">
        <v>2.2658</v>
      </c>
      <c r="F51">
        <v>9.4235000000000007</v>
      </c>
      <c r="G51">
        <f t="shared" si="0"/>
        <v>11.689300000000001</v>
      </c>
      <c r="H51">
        <f t="shared" si="1"/>
        <v>15.880872800000001</v>
      </c>
      <c r="I51" s="17">
        <f t="shared" si="2"/>
        <v>4.0389666434070826E-4</v>
      </c>
      <c r="J51" s="17">
        <f t="shared" si="3"/>
        <v>1.0004038966643407</v>
      </c>
      <c r="K51">
        <f t="shared" si="5"/>
        <v>-7.4536388777905346E-2</v>
      </c>
      <c r="L51" s="37">
        <f t="shared" si="6"/>
        <v>5.5556732520510542E-3</v>
      </c>
      <c r="M51" s="11"/>
      <c r="N51" s="11"/>
      <c r="O51" s="11">
        <f t="shared" si="7"/>
        <v>-0.9654576521977104</v>
      </c>
      <c r="P51" s="11"/>
      <c r="Q51" s="11">
        <f t="shared" si="16"/>
        <v>-0.9654576521977104</v>
      </c>
      <c r="R51" s="11">
        <f t="shared" si="17"/>
        <v>107</v>
      </c>
      <c r="S51" s="11">
        <f t="shared" si="18"/>
        <v>-0.9654576521977104</v>
      </c>
      <c r="T51" s="11">
        <f t="shared" si="19"/>
        <v>107</v>
      </c>
      <c r="U51">
        <v>48</v>
      </c>
      <c r="V51">
        <f t="shared" si="20"/>
        <v>0.38429752066115708</v>
      </c>
      <c r="W51">
        <f>SUM($V$4:V51)/U51</f>
        <v>-2.2382920110192764E-3</v>
      </c>
      <c r="X51">
        <f t="shared" si="21"/>
        <v>2.1861604916040944E-5</v>
      </c>
      <c r="Z51">
        <f t="shared" si="22"/>
        <v>0.38429752066115708</v>
      </c>
      <c r="AA51">
        <f>SUM($Z$4:Z51)/U51</f>
        <v>-1.0330578512396684E-3</v>
      </c>
      <c r="AB51">
        <f t="shared" si="23"/>
        <v>4.6569099229436536E-6</v>
      </c>
    </row>
    <row r="52" spans="1:28" ht="15.75" x14ac:dyDescent="0.25">
      <c r="A52" s="2">
        <v>42326</v>
      </c>
      <c r="B52">
        <v>6</v>
      </c>
      <c r="C52">
        <f t="shared" si="4"/>
        <v>2.214650766609879E-2</v>
      </c>
      <c r="D52">
        <v>1.4455</v>
      </c>
      <c r="E52">
        <v>2.2728000000000002</v>
      </c>
      <c r="F52">
        <v>9.3636999999999997</v>
      </c>
      <c r="G52">
        <f t="shared" si="0"/>
        <v>11.6365</v>
      </c>
      <c r="H52">
        <f t="shared" si="1"/>
        <v>15.808028349999999</v>
      </c>
      <c r="I52" s="17">
        <f t="shared" si="2"/>
        <v>4.02173195702904E-4</v>
      </c>
      <c r="J52" s="17">
        <f t="shared" si="3"/>
        <v>1.0004021731957029</v>
      </c>
      <c r="K52">
        <f t="shared" si="5"/>
        <v>2.1744334470395886E-2</v>
      </c>
      <c r="L52" s="37">
        <f t="shared" si="6"/>
        <v>4.7281608156044675E-4</v>
      </c>
      <c r="M52" s="11"/>
      <c r="N52" s="11"/>
      <c r="O52" s="11">
        <f t="shared" si="7"/>
        <v>0.28842299356314205</v>
      </c>
      <c r="P52" s="11"/>
      <c r="Q52" s="11">
        <f t="shared" si="16"/>
        <v>0.28842299356314205</v>
      </c>
      <c r="R52" s="11">
        <f t="shared" si="17"/>
        <v>38</v>
      </c>
      <c r="S52" s="11">
        <f t="shared" si="18"/>
        <v>0.28842299356314205</v>
      </c>
      <c r="T52" s="11">
        <f t="shared" si="19"/>
        <v>38</v>
      </c>
      <c r="U52">
        <v>49</v>
      </c>
      <c r="V52">
        <f t="shared" si="20"/>
        <v>-0.18595041322314049</v>
      </c>
      <c r="W52">
        <f>SUM($V$4:V52)/U52</f>
        <v>-5.9875189745319541E-3</v>
      </c>
      <c r="X52">
        <f t="shared" si="21"/>
        <v>1.5969716273169353E-4</v>
      </c>
      <c r="Z52">
        <f t="shared" si="22"/>
        <v>-0.18595041322314049</v>
      </c>
      <c r="AA52">
        <f>SUM($Z$4:Z52)/U52</f>
        <v>-4.8068814302580521E-3</v>
      </c>
      <c r="AB52">
        <f t="shared" si="23"/>
        <v>1.0292721319485681E-4</v>
      </c>
    </row>
    <row r="53" spans="1:28" ht="15.75" x14ac:dyDescent="0.25">
      <c r="A53" s="2">
        <v>42327</v>
      </c>
      <c r="B53">
        <v>5.4</v>
      </c>
      <c r="C53">
        <f t="shared" si="4"/>
        <v>-9.9999999999999936E-2</v>
      </c>
      <c r="D53">
        <v>1.4496</v>
      </c>
      <c r="E53">
        <v>2.2482000000000002</v>
      </c>
      <c r="F53">
        <v>9.3679000000000006</v>
      </c>
      <c r="G53">
        <f t="shared" si="0"/>
        <v>11.616100000000001</v>
      </c>
      <c r="H53">
        <f t="shared" si="1"/>
        <v>15.827907840000002</v>
      </c>
      <c r="I53" s="17">
        <f t="shared" si="2"/>
        <v>4.0264364320008461E-4</v>
      </c>
      <c r="J53" s="17">
        <f t="shared" si="3"/>
        <v>1.0004026436432001</v>
      </c>
      <c r="K53">
        <f t="shared" si="5"/>
        <v>-0.10040264364320002</v>
      </c>
      <c r="L53" s="37">
        <f t="shared" si="6"/>
        <v>1.0080690850543413E-2</v>
      </c>
      <c r="M53" s="11"/>
      <c r="N53" s="11"/>
      <c r="O53" s="11">
        <f t="shared" si="7"/>
        <v>-1.3023407478581877</v>
      </c>
      <c r="P53" s="11"/>
      <c r="Q53" s="11">
        <f t="shared" si="16"/>
        <v>-1.3023407478581877</v>
      </c>
      <c r="R53" s="11">
        <f t="shared" si="17"/>
        <v>113</v>
      </c>
      <c r="S53" s="11">
        <f t="shared" si="18"/>
        <v>-1.3023407478581877</v>
      </c>
      <c r="T53" s="11">
        <f t="shared" si="19"/>
        <v>113</v>
      </c>
      <c r="U53">
        <v>50</v>
      </c>
      <c r="V53">
        <f t="shared" si="20"/>
        <v>0.43388429752066116</v>
      </c>
      <c r="W53">
        <f>SUM($V$4:V53)/U53</f>
        <v>2.809917355371908E-3</v>
      </c>
      <c r="X53">
        <f t="shared" si="21"/>
        <v>3.5889252472819359E-5</v>
      </c>
      <c r="Z53">
        <f t="shared" si="22"/>
        <v>0.43388429752066116</v>
      </c>
      <c r="AA53">
        <f>SUM($Z$4:Z53)/U53</f>
        <v>3.9669421487603315E-3</v>
      </c>
      <c r="AB53">
        <f t="shared" si="23"/>
        <v>7.1530136416414719E-5</v>
      </c>
    </row>
    <row r="54" spans="1:28" ht="15.75" x14ac:dyDescent="0.25">
      <c r="A54" s="2">
        <v>42328</v>
      </c>
      <c r="B54">
        <v>5.08</v>
      </c>
      <c r="C54">
        <f t="shared" si="4"/>
        <v>-5.925925925925931E-2</v>
      </c>
      <c r="D54">
        <v>1.4455</v>
      </c>
      <c r="E54">
        <v>2.2622999999999998</v>
      </c>
      <c r="F54">
        <v>9.3569999999999993</v>
      </c>
      <c r="G54">
        <f t="shared" si="0"/>
        <v>11.619299999999999</v>
      </c>
      <c r="H54">
        <f t="shared" si="1"/>
        <v>15.787843499999999</v>
      </c>
      <c r="I54" s="17">
        <f t="shared" si="2"/>
        <v>4.0169543946344533E-4</v>
      </c>
      <c r="J54" s="17">
        <f t="shared" si="3"/>
        <v>1.0004016954394634</v>
      </c>
      <c r="K54">
        <f t="shared" si="5"/>
        <v>-5.9660954698722755E-2</v>
      </c>
      <c r="L54" s="37">
        <f t="shared" si="6"/>
        <v>3.5594295155630487E-3</v>
      </c>
      <c r="M54" s="11"/>
      <c r="N54" s="11"/>
      <c r="O54" s="11">
        <f t="shared" si="7"/>
        <v>-0.77175748021226054</v>
      </c>
      <c r="P54" s="11"/>
      <c r="Q54" s="11">
        <f t="shared" si="16"/>
        <v>-0.77175748021226054</v>
      </c>
      <c r="R54" s="11">
        <f t="shared" si="17"/>
        <v>96</v>
      </c>
      <c r="S54" s="11">
        <f t="shared" si="18"/>
        <v>-0.77175748021226054</v>
      </c>
      <c r="T54" s="11">
        <f t="shared" si="19"/>
        <v>96</v>
      </c>
      <c r="U54">
        <v>51</v>
      </c>
      <c r="V54">
        <f t="shared" si="20"/>
        <v>0.29338842975206614</v>
      </c>
      <c r="W54">
        <f>SUM($V$4:V54)/U54</f>
        <v>8.5075352455031682E-3</v>
      </c>
      <c r="X54">
        <f t="shared" si="21"/>
        <v>3.3557145032976469E-4</v>
      </c>
      <c r="Z54">
        <f t="shared" si="22"/>
        <v>0.29338842975206614</v>
      </c>
      <c r="AA54">
        <f>SUM($Z$4:Z54)/U54</f>
        <v>9.6418732782369166E-3</v>
      </c>
      <c r="AB54">
        <f t="shared" si="23"/>
        <v>4.3102288509023042E-4</v>
      </c>
    </row>
    <row r="55" spans="1:28" ht="15.75" x14ac:dyDescent="0.25">
      <c r="A55" s="2">
        <v>42331</v>
      </c>
      <c r="B55">
        <v>5.14</v>
      </c>
      <c r="C55">
        <f t="shared" si="4"/>
        <v>1.1811023622047168E-2</v>
      </c>
      <c r="D55">
        <v>1.4407000000000001</v>
      </c>
      <c r="E55">
        <v>2.2376999999999998</v>
      </c>
      <c r="F55">
        <v>9.3551000000000002</v>
      </c>
      <c r="G55">
        <f t="shared" si="0"/>
        <v>11.5928</v>
      </c>
      <c r="H55">
        <f t="shared" si="1"/>
        <v>15.715592570000002</v>
      </c>
      <c r="I55" s="17">
        <f t="shared" si="2"/>
        <v>3.9998464753221441E-4</v>
      </c>
      <c r="J55" s="17">
        <f t="shared" si="3"/>
        <v>1.0003999846475322</v>
      </c>
      <c r="K55">
        <f t="shared" si="5"/>
        <v>1.1411038974514953E-2</v>
      </c>
      <c r="L55" s="37">
        <f t="shared" si="6"/>
        <v>1.3021181047789926E-4</v>
      </c>
      <c r="M55" s="11"/>
      <c r="N55" s="11"/>
      <c r="O55" s="11">
        <f t="shared" si="7"/>
        <v>0.1538197733690764</v>
      </c>
      <c r="P55" s="11"/>
      <c r="Q55" s="11">
        <f t="shared" si="16"/>
        <v>0.1538197733690764</v>
      </c>
      <c r="R55" s="11">
        <f t="shared" si="17"/>
        <v>49</v>
      </c>
      <c r="S55" s="11">
        <f t="shared" si="18"/>
        <v>0.1538197733690764</v>
      </c>
      <c r="T55" s="11">
        <f t="shared" si="19"/>
        <v>49</v>
      </c>
      <c r="U55">
        <v>52</v>
      </c>
      <c r="V55">
        <f t="shared" si="20"/>
        <v>-9.5041322314049603E-2</v>
      </c>
      <c r="W55">
        <f>SUM($V$4:V55)/U55</f>
        <v>6.5162110616656145E-3</v>
      </c>
      <c r="X55">
        <f t="shared" si="21"/>
        <v>2.0072475847354658E-4</v>
      </c>
      <c r="Z55">
        <f t="shared" si="22"/>
        <v>-9.5041322314049603E-2</v>
      </c>
      <c r="AA55">
        <f>SUM($Z$4:Z55)/U55</f>
        <v>7.6287349014621756E-3</v>
      </c>
      <c r="AB55">
        <f t="shared" si="23"/>
        <v>2.7511590929390269E-4</v>
      </c>
    </row>
    <row r="56" spans="1:28" ht="15.75" x14ac:dyDescent="0.25">
      <c r="A56" s="2">
        <v>42332</v>
      </c>
      <c r="B56">
        <v>5.49</v>
      </c>
      <c r="C56">
        <f t="shared" si="4"/>
        <v>6.8093385214007887E-2</v>
      </c>
      <c r="D56">
        <v>1.4424999999999999</v>
      </c>
      <c r="E56">
        <v>2.2376999999999998</v>
      </c>
      <c r="F56">
        <v>9.3489000000000004</v>
      </c>
      <c r="G56">
        <f t="shared" si="0"/>
        <v>11.586600000000001</v>
      </c>
      <c r="H56">
        <f t="shared" si="1"/>
        <v>15.723488249999999</v>
      </c>
      <c r="I56" s="17">
        <f t="shared" si="2"/>
        <v>4.0017165704187008E-4</v>
      </c>
      <c r="J56" s="17">
        <f t="shared" si="3"/>
        <v>1.0004001716570419</v>
      </c>
      <c r="K56">
        <f t="shared" si="5"/>
        <v>6.7693213556966017E-2</v>
      </c>
      <c r="L56" s="37">
        <f t="shared" si="6"/>
        <v>4.5823711616690081E-3</v>
      </c>
      <c r="M56" s="11"/>
      <c r="N56" s="11"/>
      <c r="O56" s="11">
        <f t="shared" si="7"/>
        <v>0.88680790223806749</v>
      </c>
      <c r="P56" s="11"/>
      <c r="Q56" s="11">
        <f t="shared" si="16"/>
        <v>0.88680790223806749</v>
      </c>
      <c r="R56" s="11">
        <f t="shared" si="17"/>
        <v>17</v>
      </c>
      <c r="S56" s="11">
        <f t="shared" si="18"/>
        <v>0.88680790223806749</v>
      </c>
      <c r="T56" s="11">
        <f t="shared" si="19"/>
        <v>18</v>
      </c>
      <c r="U56">
        <v>53</v>
      </c>
      <c r="V56">
        <f t="shared" si="20"/>
        <v>-0.35950413223140498</v>
      </c>
      <c r="W56">
        <f>SUM($V$4:V56)/U56</f>
        <v>-3.8983315141118949E-4</v>
      </c>
      <c r="X56">
        <f t="shared" si="21"/>
        <v>7.3221854134331895E-7</v>
      </c>
      <c r="Z56">
        <f t="shared" si="22"/>
        <v>-0.3512396694214876</v>
      </c>
      <c r="AA56">
        <f>SUM($Z$4:Z56)/U56</f>
        <v>8.5763293310463251E-4</v>
      </c>
      <c r="AB56">
        <f t="shared" si="23"/>
        <v>3.5439377401017924E-6</v>
      </c>
    </row>
    <row r="57" spans="1:28" ht="15.75" x14ac:dyDescent="0.25">
      <c r="A57" s="2">
        <v>42333</v>
      </c>
      <c r="B57">
        <v>5.41</v>
      </c>
      <c r="C57">
        <f t="shared" si="4"/>
        <v>-1.4571948998178519E-2</v>
      </c>
      <c r="D57">
        <v>1.4426000000000001</v>
      </c>
      <c r="E57">
        <v>2.2341000000000002</v>
      </c>
      <c r="F57">
        <v>9.3369</v>
      </c>
      <c r="G57">
        <f t="shared" si="0"/>
        <v>11.571</v>
      </c>
      <c r="H57">
        <f t="shared" si="1"/>
        <v>15.70351194</v>
      </c>
      <c r="I57" s="17">
        <f t="shared" si="2"/>
        <v>3.9969849267618152E-4</v>
      </c>
      <c r="J57" s="17">
        <f t="shared" si="3"/>
        <v>1.0003996984926762</v>
      </c>
      <c r="K57">
        <f t="shared" si="5"/>
        <v>-1.49716474908547E-2</v>
      </c>
      <c r="L57" s="37">
        <f t="shared" si="6"/>
        <v>2.2415022859041583E-4</v>
      </c>
      <c r="M57" s="11"/>
      <c r="N57" s="11"/>
      <c r="O57" s="11">
        <f t="shared" si="7"/>
        <v>-0.18977642956039192</v>
      </c>
      <c r="P57" s="11"/>
      <c r="Q57" s="11">
        <f t="shared" si="16"/>
        <v>-0.18977642956039192</v>
      </c>
      <c r="R57" s="11">
        <f t="shared" si="17"/>
        <v>66</v>
      </c>
      <c r="S57" s="11">
        <f t="shared" si="18"/>
        <v>-0.18977642956039192</v>
      </c>
      <c r="T57" s="11">
        <f t="shared" si="19"/>
        <v>66</v>
      </c>
      <c r="U57">
        <v>54</v>
      </c>
      <c r="V57">
        <f t="shared" si="20"/>
        <v>4.5454545454545414E-2</v>
      </c>
      <c r="W57">
        <f>SUM($V$4:V57)/U57</f>
        <v>4.591368227731921E-4</v>
      </c>
      <c r="X57">
        <f t="shared" si="21"/>
        <v>1.0348688717652844E-6</v>
      </c>
      <c r="Z57">
        <f t="shared" si="22"/>
        <v>4.5454545454545414E-2</v>
      </c>
      <c r="AA57">
        <f>SUM($Z$4:Z57)/U57</f>
        <v>1.6835016835016841E-3</v>
      </c>
      <c r="AB57">
        <f t="shared" si="23"/>
        <v>1.3913237053732931E-5</v>
      </c>
    </row>
    <row r="58" spans="1:28" ht="15.75" x14ac:dyDescent="0.25">
      <c r="A58" s="2">
        <v>42335</v>
      </c>
      <c r="B58">
        <v>5.26</v>
      </c>
      <c r="C58">
        <f t="shared" si="4"/>
        <v>-2.7726432532347571E-2</v>
      </c>
      <c r="D58">
        <v>1.4417</v>
      </c>
      <c r="E58">
        <v>2.2201</v>
      </c>
      <c r="F58">
        <v>9.3325999999999993</v>
      </c>
      <c r="G58">
        <f t="shared" si="0"/>
        <v>11.5527</v>
      </c>
      <c r="H58">
        <f t="shared" si="1"/>
        <v>15.674909419999999</v>
      </c>
      <c r="I58" s="17">
        <f t="shared" si="2"/>
        <v>3.9902086367793466E-4</v>
      </c>
      <c r="J58" s="17">
        <f t="shared" si="3"/>
        <v>1.0003990208636779</v>
      </c>
      <c r="K58">
        <f t="shared" si="5"/>
        <v>-2.8125453396025506E-2</v>
      </c>
      <c r="L58" s="37">
        <f t="shared" si="6"/>
        <v>7.9104112873200263E-4</v>
      </c>
      <c r="M58" s="11"/>
      <c r="N58" s="11"/>
      <c r="O58" s="11">
        <f t="shared" si="7"/>
        <v>-0.36109262879617143</v>
      </c>
      <c r="P58" s="11"/>
      <c r="Q58" s="11">
        <f t="shared" si="16"/>
        <v>-0.36109262879617143</v>
      </c>
      <c r="R58" s="11">
        <f t="shared" si="17"/>
        <v>71</v>
      </c>
      <c r="S58" s="11">
        <f t="shared" si="18"/>
        <v>-0.36109262879617143</v>
      </c>
      <c r="T58" s="11">
        <f t="shared" si="19"/>
        <v>71</v>
      </c>
      <c r="U58">
        <v>55</v>
      </c>
      <c r="V58">
        <f t="shared" si="20"/>
        <v>8.6776859504132275E-2</v>
      </c>
      <c r="W58">
        <f>SUM($V$4:V58)/U58</f>
        <v>2.0285499624342661E-3</v>
      </c>
      <c r="X58">
        <f t="shared" si="21"/>
        <v>2.057507475046031E-5</v>
      </c>
      <c r="Z58">
        <f t="shared" si="22"/>
        <v>8.6776859504132275E-2</v>
      </c>
      <c r="AA58">
        <f>SUM($Z$4:Z58)/U58</f>
        <v>3.2306536438767857E-3</v>
      </c>
      <c r="AB58">
        <f t="shared" si="23"/>
        <v>5.2185614833471762E-5</v>
      </c>
    </row>
    <row r="59" spans="1:28" ht="15.75" x14ac:dyDescent="0.25">
      <c r="A59" s="2">
        <v>42338</v>
      </c>
      <c r="B59">
        <v>5.27</v>
      </c>
      <c r="C59">
        <f t="shared" si="4"/>
        <v>1.901140684410606E-3</v>
      </c>
      <c r="D59">
        <v>1.4408000000000001</v>
      </c>
      <c r="E59">
        <v>2.206</v>
      </c>
      <c r="F59">
        <v>9.3489000000000004</v>
      </c>
      <c r="G59">
        <f t="shared" si="0"/>
        <v>11.5549</v>
      </c>
      <c r="H59">
        <f t="shared" si="1"/>
        <v>15.675895120000002</v>
      </c>
      <c r="I59" s="17">
        <f t="shared" si="2"/>
        <v>3.9904421890724073E-4</v>
      </c>
      <c r="J59" s="17">
        <f t="shared" si="3"/>
        <v>1.0003990442189072</v>
      </c>
      <c r="K59">
        <f t="shared" si="5"/>
        <v>1.5020964655033653E-3</v>
      </c>
      <c r="L59" s="37">
        <f t="shared" si="6"/>
        <v>2.2562937916777029E-6</v>
      </c>
      <c r="M59" s="11"/>
      <c r="N59" s="11"/>
      <c r="O59" s="11">
        <f t="shared" si="7"/>
        <v>2.4759329807189371E-2</v>
      </c>
      <c r="P59" s="11"/>
      <c r="Q59" s="11">
        <f t="shared" si="16"/>
        <v>2.4759329807189371E-2</v>
      </c>
      <c r="R59" s="11">
        <f t="shared" si="17"/>
        <v>58</v>
      </c>
      <c r="S59" s="11">
        <f t="shared" si="18"/>
        <v>2.4759329807189371E-2</v>
      </c>
      <c r="T59" s="11">
        <f t="shared" si="19"/>
        <v>58</v>
      </c>
      <c r="U59">
        <v>56</v>
      </c>
      <c r="V59">
        <f t="shared" si="20"/>
        <v>-2.0661157024793375E-2</v>
      </c>
      <c r="W59">
        <f>SUM($V$4:V59)/U59</f>
        <v>1.6233766233766298E-3</v>
      </c>
      <c r="X59">
        <f t="shared" si="21"/>
        <v>1.3416335730385422E-5</v>
      </c>
      <c r="Z59">
        <f t="shared" si="22"/>
        <v>-2.0661157024793375E-2</v>
      </c>
      <c r="AA59">
        <f>SUM($Z$4:Z59)/U59</f>
        <v>2.8040141676505329E-3</v>
      </c>
      <c r="AB59">
        <f t="shared" si="23"/>
        <v>4.002724957577773E-5</v>
      </c>
    </row>
    <row r="60" spans="1:28" ht="15.75" x14ac:dyDescent="0.25">
      <c r="A60" s="2">
        <v>42339</v>
      </c>
      <c r="B60">
        <v>5.51</v>
      </c>
      <c r="C60">
        <f t="shared" si="4"/>
        <v>4.554079696394691E-2</v>
      </c>
      <c r="D60">
        <v>1.4506000000000001</v>
      </c>
      <c r="E60">
        <v>2.1431</v>
      </c>
      <c r="F60">
        <v>9.2889999999999997</v>
      </c>
      <c r="G60">
        <f t="shared" si="0"/>
        <v>11.4321</v>
      </c>
      <c r="H60">
        <f t="shared" si="1"/>
        <v>15.617723400000001</v>
      </c>
      <c r="I60" s="17">
        <f t="shared" si="2"/>
        <v>3.9766555513476298E-4</v>
      </c>
      <c r="J60" s="17">
        <f t="shared" si="3"/>
        <v>1.0003976655551348</v>
      </c>
      <c r="K60">
        <f t="shared" si="5"/>
        <v>4.5143131408812147E-2</v>
      </c>
      <c r="L60" s="37">
        <f t="shared" si="6"/>
        <v>2.0379023133932817E-3</v>
      </c>
      <c r="M60" s="11"/>
      <c r="N60" s="11"/>
      <c r="O60" s="11">
        <f t="shared" si="7"/>
        <v>0.59309635576084541</v>
      </c>
      <c r="P60" s="11"/>
      <c r="Q60" s="11">
        <f t="shared" si="16"/>
        <v>0.59309635576084541</v>
      </c>
      <c r="R60" s="11">
        <f t="shared" si="17"/>
        <v>25</v>
      </c>
      <c r="S60" s="11">
        <f t="shared" si="18"/>
        <v>0.59309635576084541</v>
      </c>
      <c r="T60" s="11">
        <f t="shared" si="19"/>
        <v>26</v>
      </c>
      <c r="U60">
        <v>57</v>
      </c>
      <c r="V60">
        <f t="shared" si="20"/>
        <v>-0.29338842975206614</v>
      </c>
      <c r="W60">
        <f>SUM($V$4:V60)/U60</f>
        <v>-3.5522691025083311E-3</v>
      </c>
      <c r="X60">
        <f t="shared" si="21"/>
        <v>6.5387372660746774E-5</v>
      </c>
      <c r="Z60">
        <f t="shared" si="22"/>
        <v>-0.28512396694214875</v>
      </c>
      <c r="AA60">
        <f>SUM($Z$4:Z60)/U60</f>
        <v>-2.2473539219950685E-3</v>
      </c>
      <c r="AB60">
        <f t="shared" si="23"/>
        <v>2.6171289099116104E-5</v>
      </c>
    </row>
    <row r="61" spans="1:28" ht="15.75" x14ac:dyDescent="0.25">
      <c r="A61" s="2">
        <v>42340</v>
      </c>
      <c r="B61">
        <v>5.52</v>
      </c>
      <c r="C61">
        <f t="shared" si="4"/>
        <v>1.8148820326678379E-3</v>
      </c>
      <c r="D61">
        <v>1.4439</v>
      </c>
      <c r="E61">
        <v>2.1797</v>
      </c>
      <c r="F61">
        <v>9.3279999999999994</v>
      </c>
      <c r="G61">
        <f t="shared" si="0"/>
        <v>11.5077</v>
      </c>
      <c r="H61">
        <f t="shared" si="1"/>
        <v>15.6483992</v>
      </c>
      <c r="I61" s="17">
        <f t="shared" si="2"/>
        <v>3.9839265462404683E-4</v>
      </c>
      <c r="J61" s="17">
        <f t="shared" si="3"/>
        <v>1.000398392654624</v>
      </c>
      <c r="K61">
        <f t="shared" si="5"/>
        <v>1.4164893780437911E-3</v>
      </c>
      <c r="L61" s="37">
        <f t="shared" si="6"/>
        <v>2.0064421581108861E-6</v>
      </c>
      <c r="M61" s="11"/>
      <c r="N61" s="11"/>
      <c r="O61" s="11">
        <f t="shared" si="7"/>
        <v>2.3635948236990213E-2</v>
      </c>
      <c r="P61" s="11"/>
      <c r="Q61" s="11">
        <f t="shared" si="16"/>
        <v>2.3635948236990213E-2</v>
      </c>
      <c r="R61" s="11">
        <f t="shared" si="17"/>
        <v>59</v>
      </c>
      <c r="S61" s="11">
        <f t="shared" si="18"/>
        <v>2.3635948236990213E-2</v>
      </c>
      <c r="T61" s="11">
        <f t="shared" si="19"/>
        <v>59</v>
      </c>
      <c r="U61">
        <v>58</v>
      </c>
      <c r="V61">
        <f t="shared" si="20"/>
        <v>-1.2396694214876047E-2</v>
      </c>
      <c r="W61">
        <f>SUM($V$4:V61)/U61</f>
        <v>-3.704759190652602E-3</v>
      </c>
      <c r="X61">
        <f t="shared" si="21"/>
        <v>7.2369450756549597E-5</v>
      </c>
      <c r="Z61">
        <f t="shared" si="22"/>
        <v>-1.2396694214876047E-2</v>
      </c>
      <c r="AA61">
        <f>SUM($Z$4:Z61)/U61</f>
        <v>-2.4223425477343961E-3</v>
      </c>
      <c r="AB61">
        <f t="shared" si="23"/>
        <v>3.0939010752430287E-5</v>
      </c>
    </row>
    <row r="62" spans="1:28" ht="15.75" x14ac:dyDescent="0.25">
      <c r="A62" s="2">
        <v>42341</v>
      </c>
      <c r="B62">
        <v>4.87</v>
      </c>
      <c r="C62">
        <f t="shared" si="4"/>
        <v>-0.11775362318840571</v>
      </c>
      <c r="D62">
        <v>1.4847999999999999</v>
      </c>
      <c r="E62">
        <v>2.3136000000000001</v>
      </c>
      <c r="F62">
        <v>9.3937000000000008</v>
      </c>
      <c r="G62">
        <f t="shared" si="0"/>
        <v>11.7073</v>
      </c>
      <c r="H62">
        <f t="shared" si="1"/>
        <v>16.261365759999997</v>
      </c>
      <c r="I62" s="17">
        <f t="shared" si="2"/>
        <v>4.1288144134488114E-4</v>
      </c>
      <c r="J62" s="17">
        <f t="shared" si="3"/>
        <v>1.0004128814413449</v>
      </c>
      <c r="K62">
        <f t="shared" si="5"/>
        <v>-0.11816650462975059</v>
      </c>
      <c r="L62" s="37">
        <f t="shared" si="6"/>
        <v>1.3963322816412868E-2</v>
      </c>
      <c r="M62" s="11"/>
      <c r="N62" s="11"/>
      <c r="O62" s="11">
        <f t="shared" si="7"/>
        <v>-1.5335534168619962</v>
      </c>
      <c r="P62" s="11"/>
      <c r="Q62" s="11">
        <f t="shared" si="16"/>
        <v>-1.5335534168619962</v>
      </c>
      <c r="R62" s="11">
        <f t="shared" si="17"/>
        <v>116</v>
      </c>
      <c r="S62" s="11">
        <f t="shared" si="18"/>
        <v>-1.5335534168619962</v>
      </c>
      <c r="T62" s="11">
        <f t="shared" si="19"/>
        <v>116</v>
      </c>
      <c r="U62">
        <v>59</v>
      </c>
      <c r="V62">
        <f t="shared" si="20"/>
        <v>0.45867768595041325</v>
      </c>
      <c r="W62">
        <f>SUM($V$4:V62)/U62</f>
        <v>4.1322314049586839E-3</v>
      </c>
      <c r="X62">
        <f t="shared" si="21"/>
        <v>9.1585895151225671E-5</v>
      </c>
      <c r="Z62">
        <f t="shared" si="22"/>
        <v>0.45867768595041325</v>
      </c>
      <c r="AA62">
        <f>SUM($Z$4:Z62)/U62</f>
        <v>5.3929121725731916E-3</v>
      </c>
      <c r="AB62">
        <f t="shared" si="23"/>
        <v>1.5599332730583616E-4</v>
      </c>
    </row>
    <row r="63" spans="1:28" ht="15.75" x14ac:dyDescent="0.25">
      <c r="A63" s="2">
        <v>42342</v>
      </c>
      <c r="B63">
        <v>4.55</v>
      </c>
      <c r="C63">
        <f t="shared" si="4"/>
        <v>-6.5708418891170489E-2</v>
      </c>
      <c r="D63">
        <v>1.4323000000000001</v>
      </c>
      <c r="E63">
        <v>2.2692999999999999</v>
      </c>
      <c r="F63">
        <v>9.3116000000000003</v>
      </c>
      <c r="G63">
        <f t="shared" si="0"/>
        <v>11.5809</v>
      </c>
      <c r="H63">
        <f t="shared" si="1"/>
        <v>15.606304680000001</v>
      </c>
      <c r="I63" s="17">
        <f t="shared" si="2"/>
        <v>3.973948514273129E-4</v>
      </c>
      <c r="J63" s="17">
        <f t="shared" si="3"/>
        <v>1.0003973948514273</v>
      </c>
      <c r="K63">
        <f t="shared" si="5"/>
        <v>-6.6105813742597802E-2</v>
      </c>
      <c r="L63" s="37">
        <f t="shared" si="6"/>
        <v>4.3699786105710322E-3</v>
      </c>
      <c r="M63" s="11"/>
      <c r="N63" s="11"/>
      <c r="O63" s="11">
        <f t="shared" si="7"/>
        <v>-0.85574751399306104</v>
      </c>
      <c r="P63" s="11"/>
      <c r="Q63" s="11">
        <f t="shared" si="16"/>
        <v>-0.85574751399306104</v>
      </c>
      <c r="R63" s="11">
        <f t="shared" si="17"/>
        <v>101</v>
      </c>
      <c r="S63" s="11">
        <f t="shared" si="18"/>
        <v>-0.85574751399306104</v>
      </c>
      <c r="T63" s="11">
        <f t="shared" si="19"/>
        <v>101</v>
      </c>
      <c r="U63">
        <v>60</v>
      </c>
      <c r="V63">
        <f t="shared" si="20"/>
        <v>0.33471074380165289</v>
      </c>
      <c r="W63">
        <f>SUM($V$4:V63)/U63</f>
        <v>9.6418732782369201E-3</v>
      </c>
      <c r="X63">
        <f t="shared" si="21"/>
        <v>5.0708574716497724E-4</v>
      </c>
      <c r="Z63">
        <f t="shared" si="22"/>
        <v>0.33471074380165289</v>
      </c>
      <c r="AA63">
        <f>SUM($Z$4:Z63)/U63</f>
        <v>1.0881542699724519E-2</v>
      </c>
      <c r="AB63">
        <f t="shared" si="23"/>
        <v>6.4586166286869804E-4</v>
      </c>
    </row>
    <row r="64" spans="1:28" ht="15.75" x14ac:dyDescent="0.25">
      <c r="A64" s="2">
        <v>42345</v>
      </c>
      <c r="B64">
        <v>4.2699999999999996</v>
      </c>
      <c r="C64">
        <f t="shared" si="4"/>
        <v>-6.1538461538461597E-2</v>
      </c>
      <c r="D64">
        <v>1.4538</v>
      </c>
      <c r="E64">
        <v>2.2288000000000001</v>
      </c>
      <c r="F64">
        <v>9.3333999999999993</v>
      </c>
      <c r="G64">
        <f t="shared" si="0"/>
        <v>11.562199999999999</v>
      </c>
      <c r="H64">
        <f t="shared" si="1"/>
        <v>15.797696919999998</v>
      </c>
      <c r="I64" s="17">
        <f t="shared" si="2"/>
        <v>4.0192867093713502E-4</v>
      </c>
      <c r="J64" s="17">
        <f t="shared" si="3"/>
        <v>1.0004019286709371</v>
      </c>
      <c r="K64">
        <f t="shared" si="5"/>
        <v>-6.1940390209398732E-2</v>
      </c>
      <c r="L64" s="37">
        <f t="shared" si="6"/>
        <v>3.8366119392925784E-3</v>
      </c>
      <c r="M64" s="11"/>
      <c r="N64" s="11"/>
      <c r="O64" s="11">
        <f t="shared" si="7"/>
        <v>-0.80144046022042448</v>
      </c>
      <c r="P64" s="11"/>
      <c r="Q64" s="11">
        <f t="shared" si="16"/>
        <v>-0.80144046022042448</v>
      </c>
      <c r="R64" s="11">
        <f t="shared" si="17"/>
        <v>100</v>
      </c>
      <c r="S64" s="11">
        <f t="shared" si="18"/>
        <v>-0.80144046022042448</v>
      </c>
      <c r="T64" s="11">
        <f t="shared" si="19"/>
        <v>100</v>
      </c>
      <c r="U64">
        <v>61</v>
      </c>
      <c r="V64">
        <f t="shared" si="20"/>
        <v>0.32644628099173556</v>
      </c>
      <c r="W64">
        <f>SUM($V$4:V64)/U64</f>
        <v>1.4835388158786078E-2</v>
      </c>
      <c r="X64">
        <f t="shared" si="21"/>
        <v>1.2204921137393509E-3</v>
      </c>
      <c r="Z64">
        <f t="shared" si="22"/>
        <v>0.32644628099173556</v>
      </c>
      <c r="AA64">
        <f>SUM($Z$4:Z64)/U64</f>
        <v>1.6054735130741092E-2</v>
      </c>
      <c r="AB64">
        <f t="shared" si="23"/>
        <v>1.4293659752012168E-3</v>
      </c>
    </row>
    <row r="65" spans="1:28" ht="15.75" x14ac:dyDescent="0.25">
      <c r="A65" s="2">
        <v>42346</v>
      </c>
      <c r="B65">
        <v>4.4000000000000004</v>
      </c>
      <c r="C65">
        <f t="shared" si="4"/>
        <v>3.0444964871194566E-2</v>
      </c>
      <c r="D65">
        <v>1.4455</v>
      </c>
      <c r="E65">
        <v>2.2181999999999999</v>
      </c>
      <c r="F65">
        <v>9.3653999999999993</v>
      </c>
      <c r="G65">
        <f t="shared" si="0"/>
        <v>11.583599999999999</v>
      </c>
      <c r="H65">
        <f t="shared" si="1"/>
        <v>15.755885699999999</v>
      </c>
      <c r="I65" s="17">
        <f t="shared" si="2"/>
        <v>4.0093885879621816E-4</v>
      </c>
      <c r="J65" s="17">
        <f t="shared" si="3"/>
        <v>1.0004009388587962</v>
      </c>
      <c r="K65">
        <f t="shared" si="5"/>
        <v>3.0044026012398348E-2</v>
      </c>
      <c r="L65" s="37">
        <f t="shared" si="6"/>
        <v>9.0264349903366851E-4</v>
      </c>
      <c r="M65" s="11"/>
      <c r="N65" s="11"/>
      <c r="O65" s="11">
        <f t="shared" si="7"/>
        <v>0.3964971831886781</v>
      </c>
      <c r="P65" s="11"/>
      <c r="Q65" s="11">
        <f t="shared" si="16"/>
        <v>0.3964971831886781</v>
      </c>
      <c r="R65" s="11">
        <f t="shared" si="17"/>
        <v>32</v>
      </c>
      <c r="S65" s="11">
        <f t="shared" si="18"/>
        <v>0.3964971831886781</v>
      </c>
      <c r="T65" s="11">
        <f t="shared" si="19"/>
        <v>32</v>
      </c>
      <c r="U65">
        <v>62</v>
      </c>
      <c r="V65">
        <f t="shared" si="20"/>
        <v>-0.23553719008264462</v>
      </c>
      <c r="W65">
        <f>SUM($V$4:V65)/U65</f>
        <v>1.079712076779526E-2</v>
      </c>
      <c r="X65">
        <f t="shared" si="21"/>
        <v>6.5707496783727766E-4</v>
      </c>
      <c r="Z65">
        <f t="shared" si="22"/>
        <v>-0.23553719008264462</v>
      </c>
      <c r="AA65">
        <f>SUM($Z$4:Z65)/U65</f>
        <v>1.199680085310584E-2</v>
      </c>
      <c r="AB65">
        <f t="shared" si="23"/>
        <v>8.1120366399663841E-4</v>
      </c>
    </row>
    <row r="66" spans="1:28" ht="15.75" x14ac:dyDescent="0.25">
      <c r="A66" s="2">
        <v>42347</v>
      </c>
      <c r="B66">
        <v>4.47</v>
      </c>
      <c r="C66">
        <f t="shared" si="4"/>
        <v>1.5909090909090772E-2</v>
      </c>
      <c r="D66">
        <v>1.4386999999999999</v>
      </c>
      <c r="E66">
        <v>2.2164000000000001</v>
      </c>
      <c r="F66">
        <v>9.4077000000000002</v>
      </c>
      <c r="G66">
        <f t="shared" si="0"/>
        <v>11.6241</v>
      </c>
      <c r="H66">
        <f t="shared" si="1"/>
        <v>15.751257989999999</v>
      </c>
      <c r="I66" s="17">
        <f t="shared" si="2"/>
        <v>4.0082928342854984E-4</v>
      </c>
      <c r="J66" s="17">
        <f t="shared" si="3"/>
        <v>1.0004008292834285</v>
      </c>
      <c r="K66">
        <f t="shared" si="5"/>
        <v>1.5508261625662222E-2</v>
      </c>
      <c r="L66" s="37">
        <f t="shared" si="6"/>
        <v>2.4050617864998747E-4</v>
      </c>
      <c r="M66" s="11"/>
      <c r="N66" s="11"/>
      <c r="O66" s="11">
        <f t="shared" si="7"/>
        <v>0.20719057352289186</v>
      </c>
      <c r="P66" s="11"/>
      <c r="Q66" s="11">
        <f t="shared" si="16"/>
        <v>0.20719057352289186</v>
      </c>
      <c r="R66" s="11">
        <f t="shared" si="17"/>
        <v>44</v>
      </c>
      <c r="S66" s="11">
        <f t="shared" si="18"/>
        <v>0.20719057352289186</v>
      </c>
      <c r="T66" s="11">
        <f t="shared" si="19"/>
        <v>44</v>
      </c>
      <c r="U66">
        <v>63</v>
      </c>
      <c r="V66">
        <f t="shared" si="20"/>
        <v>-0.13636363636363635</v>
      </c>
      <c r="W66">
        <f>SUM($V$4:V66)/U66</f>
        <v>8.4612357339630111E-3</v>
      </c>
      <c r="X66">
        <f t="shared" si="21"/>
        <v>4.1002983083442113E-4</v>
      </c>
      <c r="Z66">
        <f t="shared" si="22"/>
        <v>-0.13636363636363635</v>
      </c>
      <c r="AA66">
        <f>SUM($Z$4:Z66)/U66</f>
        <v>9.6418732782369166E-3</v>
      </c>
      <c r="AB66">
        <f t="shared" si="23"/>
        <v>5.3244003452322577E-4</v>
      </c>
    </row>
    <row r="67" spans="1:28" ht="15.75" x14ac:dyDescent="0.25">
      <c r="A67" s="2">
        <v>42348</v>
      </c>
      <c r="B67">
        <v>4.5600000000000005</v>
      </c>
      <c r="C67">
        <f t="shared" si="4"/>
        <v>2.0134228187919632E-2</v>
      </c>
      <c r="D67">
        <v>1.4421999999999999</v>
      </c>
      <c r="E67">
        <v>2.2305000000000001</v>
      </c>
      <c r="F67">
        <v>9.4085000000000001</v>
      </c>
      <c r="G67">
        <f t="shared" ref="G67:G130" si="24">E67+F67</f>
        <v>11.638999999999999</v>
      </c>
      <c r="H67">
        <f t="shared" ref="H67:H130" si="25">E67+D67*(G67-E67)</f>
        <v>15.7994387</v>
      </c>
      <c r="I67" s="17">
        <f t="shared" ref="I67:I130" si="26">(((H67/100)+1)^(1/365)-1)</f>
        <v>4.019698969919272E-4</v>
      </c>
      <c r="J67" s="17">
        <f t="shared" ref="J67:J130" si="27">1+I67</f>
        <v>1.0004019698969919</v>
      </c>
      <c r="K67">
        <f t="shared" si="5"/>
        <v>1.9732258290927705E-2</v>
      </c>
      <c r="L67" s="37">
        <f t="shared" si="6"/>
        <v>3.8936201725988512E-4</v>
      </c>
      <c r="M67" s="11"/>
      <c r="N67" s="11"/>
      <c r="O67" s="11">
        <f t="shared" si="7"/>
        <v>0.26221625795802672</v>
      </c>
      <c r="P67" s="11"/>
      <c r="Q67" s="11">
        <f t="shared" si="16"/>
        <v>0.26221625795802672</v>
      </c>
      <c r="R67" s="11">
        <f t="shared" si="17"/>
        <v>41</v>
      </c>
      <c r="S67" s="11">
        <f t="shared" si="18"/>
        <v>0.26221625795802672</v>
      </c>
      <c r="T67" s="11">
        <f t="shared" si="19"/>
        <v>41</v>
      </c>
      <c r="U67">
        <v>64</v>
      </c>
      <c r="V67">
        <f t="shared" si="20"/>
        <v>-0.16115702479338845</v>
      </c>
      <c r="W67">
        <f>SUM($V$4:V67)/U67</f>
        <v>5.8109504132231454E-3</v>
      </c>
      <c r="X67">
        <f t="shared" si="21"/>
        <v>1.9646338737418613E-4</v>
      </c>
      <c r="Z67">
        <f t="shared" si="22"/>
        <v>-0.16115702479338845</v>
      </c>
      <c r="AA67">
        <f>SUM($Z$4:Z67)/U67</f>
        <v>6.9731404958677697E-3</v>
      </c>
      <c r="AB67">
        <f t="shared" si="23"/>
        <v>2.8290727781882767E-4</v>
      </c>
    </row>
    <row r="68" spans="1:28" ht="15.75" x14ac:dyDescent="0.25">
      <c r="A68" s="2">
        <v>42349</v>
      </c>
      <c r="B68">
        <v>4.16</v>
      </c>
      <c r="C68">
        <f t="shared" ref="C68:C131" si="28">(B68-B67)/B67</f>
        <v>-8.77192982456141E-2</v>
      </c>
      <c r="D68">
        <v>1.4751000000000001</v>
      </c>
      <c r="E68">
        <v>2.1269999999999998</v>
      </c>
      <c r="F68">
        <v>9.4837000000000007</v>
      </c>
      <c r="G68">
        <f t="shared" si="24"/>
        <v>11.610700000000001</v>
      </c>
      <c r="H68">
        <f t="shared" si="25"/>
        <v>16.116405870000005</v>
      </c>
      <c r="I68" s="17">
        <f t="shared" si="26"/>
        <v>4.094618911072434E-4</v>
      </c>
      <c r="J68" s="17">
        <f t="shared" si="27"/>
        <v>1.0004094618911072</v>
      </c>
      <c r="K68">
        <f t="shared" ref="K68:K131" si="29">C68-I68</f>
        <v>-8.8128760136721343E-2</v>
      </c>
      <c r="L68" s="37">
        <f t="shared" ref="L68:L131" si="30">K68^2</f>
        <v>7.7666783632357652E-3</v>
      </c>
      <c r="M68" s="11"/>
      <c r="N68" s="11"/>
      <c r="O68" s="11">
        <f t="shared" ref="O68:O131" si="31">C68/$N$3</f>
        <v>-1.1424041647878855</v>
      </c>
      <c r="P68" s="11"/>
      <c r="Q68" s="11">
        <f t="shared" ref="Q68:Q99" si="32">O68</f>
        <v>-1.1424041647878855</v>
      </c>
      <c r="R68" s="11">
        <f t="shared" ref="R68:R99" si="33">RANK(Q68,$Q$4:$Q$123)</f>
        <v>110</v>
      </c>
      <c r="S68" s="11">
        <f t="shared" ref="S68:S99" si="34">O68</f>
        <v>-1.1424041647878855</v>
      </c>
      <c r="T68" s="11">
        <f t="shared" ref="T68:T99" si="35">RANK(S68,$S$4:$S$123)</f>
        <v>110</v>
      </c>
      <c r="U68">
        <v>65</v>
      </c>
      <c r="V68">
        <f t="shared" ref="V68:V99" si="36">R68/(COUNT($U$4:$U$123)+1)-0.5</f>
        <v>0.40909090909090906</v>
      </c>
      <c r="W68">
        <f>SUM($V$4:V68)/U68</f>
        <v>1.2015257469802929E-2</v>
      </c>
      <c r="X68">
        <f t="shared" ref="X68:X99" si="37">(U68/11)*W68^2</f>
        <v>8.5307425311523461E-4</v>
      </c>
      <c r="Z68">
        <f t="shared" ref="Z68:Z99" si="38">T68/(COUNT($U$4:$U$123)+1)-0.5</f>
        <v>0.40909090909090906</v>
      </c>
      <c r="AA68">
        <f>SUM($Z$4:Z68)/U68</f>
        <v>1.3159567705022251E-2</v>
      </c>
      <c r="AB68">
        <f t="shared" ref="AB68:AB99" si="39">(U68/11)*AA68^2</f>
        <v>1.0233022219908363E-3</v>
      </c>
    </row>
    <row r="69" spans="1:28" ht="15.75" x14ac:dyDescent="0.25">
      <c r="A69" s="2">
        <v>42352</v>
      </c>
      <c r="B69">
        <v>4</v>
      </c>
      <c r="C69">
        <f t="shared" si="28"/>
        <v>-3.8461538461538491E-2</v>
      </c>
      <c r="D69">
        <v>1.4746999999999999</v>
      </c>
      <c r="E69">
        <v>2.2217000000000002</v>
      </c>
      <c r="F69">
        <v>9.4649999999999999</v>
      </c>
      <c r="G69">
        <f t="shared" si="24"/>
        <v>11.6867</v>
      </c>
      <c r="H69">
        <f t="shared" si="25"/>
        <v>16.1797355</v>
      </c>
      <c r="I69" s="17">
        <f t="shared" si="26"/>
        <v>4.1095633705512391E-4</v>
      </c>
      <c r="J69" s="17">
        <f t="shared" si="27"/>
        <v>1.0004109563370551</v>
      </c>
      <c r="K69">
        <f t="shared" si="29"/>
        <v>-3.8872494798593615E-2</v>
      </c>
      <c r="L69" s="37">
        <f t="shared" si="30"/>
        <v>1.5110708518666876E-3</v>
      </c>
      <c r="M69" s="11"/>
      <c r="N69" s="11"/>
      <c r="O69" s="11">
        <f t="shared" si="31"/>
        <v>-0.50090028763776517</v>
      </c>
      <c r="P69" s="11"/>
      <c r="Q69" s="11">
        <f t="shared" si="32"/>
        <v>-0.50090028763776517</v>
      </c>
      <c r="R69" s="11">
        <f t="shared" si="33"/>
        <v>81</v>
      </c>
      <c r="S69" s="11">
        <f t="shared" si="34"/>
        <v>-0.50090028763776517</v>
      </c>
      <c r="T69" s="11">
        <f t="shared" si="35"/>
        <v>81</v>
      </c>
      <c r="U69">
        <v>66</v>
      </c>
      <c r="V69">
        <f t="shared" si="36"/>
        <v>0.16942148760330578</v>
      </c>
      <c r="W69">
        <f>SUM($V$4:V69)/U69</f>
        <v>1.4400200350613578E-2</v>
      </c>
      <c r="X69">
        <f t="shared" si="37"/>
        <v>1.2441946208268685E-3</v>
      </c>
      <c r="Z69">
        <f t="shared" si="38"/>
        <v>0.16942148760330578</v>
      </c>
      <c r="AA69">
        <f>SUM($Z$4:Z69)/U69</f>
        <v>1.5527172551965942E-2</v>
      </c>
      <c r="AB69">
        <f t="shared" si="39"/>
        <v>1.4465585247511474E-3</v>
      </c>
    </row>
    <row r="70" spans="1:28" ht="15.75" x14ac:dyDescent="0.25">
      <c r="A70" s="2">
        <v>42353</v>
      </c>
      <c r="B70">
        <v>3.76</v>
      </c>
      <c r="C70">
        <f t="shared" si="28"/>
        <v>-6.0000000000000053E-2</v>
      </c>
      <c r="D70">
        <v>1.4539</v>
      </c>
      <c r="E70">
        <v>2.2658</v>
      </c>
      <c r="F70">
        <v>9.4153000000000002</v>
      </c>
      <c r="G70">
        <f t="shared" si="24"/>
        <v>11.681100000000001</v>
      </c>
      <c r="H70">
        <f t="shared" si="25"/>
        <v>15.95470467</v>
      </c>
      <c r="I70" s="17">
        <f t="shared" si="26"/>
        <v>4.0564239276896785E-4</v>
      </c>
      <c r="J70" s="17">
        <f t="shared" si="27"/>
        <v>1.000405642392769</v>
      </c>
      <c r="K70">
        <f t="shared" si="29"/>
        <v>-6.0405642392769021E-2</v>
      </c>
      <c r="L70" s="37">
        <f t="shared" si="30"/>
        <v>3.6488416328830939E-3</v>
      </c>
      <c r="M70" s="11"/>
      <c r="N70" s="11"/>
      <c r="O70" s="11">
        <f t="shared" si="31"/>
        <v>-0.78140444871491377</v>
      </c>
      <c r="P70" s="11"/>
      <c r="Q70" s="11">
        <f t="shared" si="32"/>
        <v>-0.78140444871491377</v>
      </c>
      <c r="R70" s="11">
        <f t="shared" si="33"/>
        <v>97</v>
      </c>
      <c r="S70" s="11">
        <f t="shared" si="34"/>
        <v>-0.78140444871491377</v>
      </c>
      <c r="T70" s="11">
        <f t="shared" si="35"/>
        <v>97</v>
      </c>
      <c r="U70">
        <v>67</v>
      </c>
      <c r="V70">
        <f t="shared" si="36"/>
        <v>0.30165289256198347</v>
      </c>
      <c r="W70">
        <f>SUM($V$4:V70)/U70</f>
        <v>1.8687553965708651E-2</v>
      </c>
      <c r="X70">
        <f t="shared" si="37"/>
        <v>2.1270957368932091E-3</v>
      </c>
      <c r="Z70">
        <f t="shared" si="38"/>
        <v>0.30165289256198347</v>
      </c>
      <c r="AA70">
        <f>SUM($Z$4:Z70)/U70</f>
        <v>1.9797705686443817E-2</v>
      </c>
      <c r="AB70">
        <f t="shared" si="39"/>
        <v>2.3873266436320309E-3</v>
      </c>
    </row>
    <row r="71" spans="1:28" ht="15.75" x14ac:dyDescent="0.25">
      <c r="A71" s="2">
        <v>42354</v>
      </c>
      <c r="B71">
        <v>3.9</v>
      </c>
      <c r="C71">
        <f t="shared" si="28"/>
        <v>3.7234042553191522E-2</v>
      </c>
      <c r="D71">
        <v>1.4617</v>
      </c>
      <c r="E71">
        <v>2.2959999999999998</v>
      </c>
      <c r="F71">
        <v>9.3544999999999998</v>
      </c>
      <c r="G71">
        <f t="shared" si="24"/>
        <v>11.650499999999999</v>
      </c>
      <c r="H71">
        <f t="shared" si="25"/>
        <v>15.969472649999998</v>
      </c>
      <c r="I71" s="17">
        <f t="shared" si="26"/>
        <v>4.0599144338671067E-4</v>
      </c>
      <c r="J71" s="17">
        <f t="shared" si="27"/>
        <v>1.0004059914433867</v>
      </c>
      <c r="K71">
        <f t="shared" si="29"/>
        <v>3.6828051109804812E-2</v>
      </c>
      <c r="L71" s="37">
        <f t="shared" si="30"/>
        <v>1.3563053485463954E-3</v>
      </c>
      <c r="M71" s="11"/>
      <c r="N71" s="11"/>
      <c r="O71" s="11">
        <f t="shared" si="31"/>
        <v>0.48491410824507064</v>
      </c>
      <c r="P71" s="11"/>
      <c r="Q71" s="11">
        <f t="shared" si="32"/>
        <v>0.48491410824507064</v>
      </c>
      <c r="R71" s="11">
        <f t="shared" si="33"/>
        <v>29</v>
      </c>
      <c r="S71" s="11">
        <f t="shared" si="34"/>
        <v>0.48491410824507064</v>
      </c>
      <c r="T71" s="11">
        <f t="shared" si="35"/>
        <v>30</v>
      </c>
      <c r="U71">
        <v>68</v>
      </c>
      <c r="V71">
        <f t="shared" si="36"/>
        <v>-0.26033057851239672</v>
      </c>
      <c r="W71">
        <f>SUM($V$4:V71)/U71</f>
        <v>1.4584346135148279E-2</v>
      </c>
      <c r="X71">
        <f t="shared" si="37"/>
        <v>1.3148922135370355E-3</v>
      </c>
      <c r="Z71">
        <f t="shared" si="38"/>
        <v>-0.25206611570247933</v>
      </c>
      <c r="AA71">
        <f>SUM($Z$4:Z71)/U71</f>
        <v>1.5799708313077299E-2</v>
      </c>
      <c r="AB71">
        <f t="shared" si="39"/>
        <v>1.5431721117205477E-3</v>
      </c>
    </row>
    <row r="72" spans="1:28" ht="15.75" x14ac:dyDescent="0.25">
      <c r="A72" s="2">
        <v>42355</v>
      </c>
      <c r="B72">
        <v>3.7199999999999998</v>
      </c>
      <c r="C72">
        <f t="shared" si="28"/>
        <v>-4.6153846153846198E-2</v>
      </c>
      <c r="D72">
        <v>1.4697</v>
      </c>
      <c r="E72">
        <v>2.2233999999999998</v>
      </c>
      <c r="F72">
        <v>9.4087999999999994</v>
      </c>
      <c r="G72">
        <f t="shared" si="24"/>
        <v>11.632199999999999</v>
      </c>
      <c r="H72">
        <f t="shared" si="25"/>
        <v>16.051513360000001</v>
      </c>
      <c r="I72" s="17">
        <f t="shared" si="26"/>
        <v>4.0792972107328573E-4</v>
      </c>
      <c r="J72" s="17">
        <f t="shared" si="27"/>
        <v>1.0004079297210733</v>
      </c>
      <c r="K72">
        <f t="shared" si="29"/>
        <v>-4.6561775874919484E-2</v>
      </c>
      <c r="L72" s="37">
        <f t="shared" si="30"/>
        <v>2.1679989726262339E-3</v>
      </c>
      <c r="M72" s="11"/>
      <c r="N72" s="11"/>
      <c r="O72" s="11">
        <f t="shared" si="31"/>
        <v>-0.60108034516531839</v>
      </c>
      <c r="P72" s="11"/>
      <c r="Q72" s="11">
        <f t="shared" si="32"/>
        <v>-0.60108034516531839</v>
      </c>
      <c r="R72" s="11">
        <f t="shared" si="33"/>
        <v>88</v>
      </c>
      <c r="S72" s="11">
        <f t="shared" si="34"/>
        <v>-0.60108034516531839</v>
      </c>
      <c r="T72" s="11">
        <f t="shared" si="35"/>
        <v>88</v>
      </c>
      <c r="U72">
        <v>69</v>
      </c>
      <c r="V72">
        <f t="shared" si="36"/>
        <v>0.22727272727272729</v>
      </c>
      <c r="W72">
        <f>SUM($V$4:V72)/U72</f>
        <v>1.7666786441490005E-2</v>
      </c>
      <c r="X72">
        <f t="shared" si="37"/>
        <v>1.9578144253341672E-3</v>
      </c>
      <c r="Z72">
        <f t="shared" si="38"/>
        <v>0.22727272727272729</v>
      </c>
      <c r="AA72">
        <f>SUM($Z$4:Z72)/U72</f>
        <v>1.8864534674811358E-2</v>
      </c>
      <c r="AB72">
        <f t="shared" si="39"/>
        <v>2.2322796478458223E-3</v>
      </c>
    </row>
    <row r="73" spans="1:28" ht="15.75" x14ac:dyDescent="0.25">
      <c r="A73" s="2">
        <v>42356</v>
      </c>
      <c r="B73">
        <v>4.05</v>
      </c>
      <c r="C73">
        <f t="shared" si="28"/>
        <v>8.8709677419354857E-2</v>
      </c>
      <c r="D73">
        <v>1.4155</v>
      </c>
      <c r="E73">
        <v>2.2040000000000002</v>
      </c>
      <c r="F73">
        <v>9.4928000000000008</v>
      </c>
      <c r="G73">
        <f t="shared" si="24"/>
        <v>11.696800000000001</v>
      </c>
      <c r="H73">
        <f t="shared" si="25"/>
        <v>15.641058400000002</v>
      </c>
      <c r="I73" s="17">
        <f t="shared" si="26"/>
        <v>3.9821867530243082E-4</v>
      </c>
      <c r="J73" s="17">
        <f t="shared" si="27"/>
        <v>1.0003982186753024</v>
      </c>
      <c r="K73">
        <f t="shared" si="29"/>
        <v>8.8311458744052426E-2</v>
      </c>
      <c r="L73" s="37">
        <f t="shared" si="30"/>
        <v>7.7989137455024733E-3</v>
      </c>
      <c r="M73" s="11"/>
      <c r="N73" s="11"/>
      <c r="O73" s="11">
        <f t="shared" si="31"/>
        <v>1.1553022763258127</v>
      </c>
      <c r="P73" s="11"/>
      <c r="Q73" s="11">
        <f t="shared" si="32"/>
        <v>1.1553022763258127</v>
      </c>
      <c r="R73" s="11">
        <f t="shared" si="33"/>
        <v>11</v>
      </c>
      <c r="S73" s="11">
        <f t="shared" si="34"/>
        <v>1.1553022763258127</v>
      </c>
      <c r="T73" s="11">
        <f t="shared" si="35"/>
        <v>11</v>
      </c>
      <c r="U73">
        <v>70</v>
      </c>
      <c r="V73">
        <f t="shared" si="36"/>
        <v>-0.40909090909090906</v>
      </c>
      <c r="W73">
        <f>SUM($V$4:V73)/U73</f>
        <v>1.1570247933884305E-2</v>
      </c>
      <c r="X73">
        <f t="shared" si="37"/>
        <v>8.5190405523716197E-4</v>
      </c>
      <c r="Z73">
        <f t="shared" si="38"/>
        <v>-0.40909090909090906</v>
      </c>
      <c r="AA73">
        <f>SUM($Z$4:Z73)/U73</f>
        <v>1.2750885478158209E-2</v>
      </c>
      <c r="AB73">
        <f t="shared" si="39"/>
        <v>1.0346323303088557E-3</v>
      </c>
    </row>
    <row r="74" spans="1:28" ht="15.75" x14ac:dyDescent="0.25">
      <c r="A74" s="2">
        <v>42359</v>
      </c>
      <c r="B74">
        <v>4.0599999999999996</v>
      </c>
      <c r="C74">
        <f t="shared" si="28"/>
        <v>2.4691358024690833E-3</v>
      </c>
      <c r="D74">
        <v>1.4149</v>
      </c>
      <c r="E74">
        <v>2.1917</v>
      </c>
      <c r="F74">
        <v>9.4673999999999996</v>
      </c>
      <c r="G74">
        <f t="shared" si="24"/>
        <v>11.659099999999999</v>
      </c>
      <c r="H74">
        <f t="shared" si="25"/>
        <v>15.587124259999996</v>
      </c>
      <c r="I74" s="17">
        <f t="shared" si="26"/>
        <v>3.9694008100377154E-4</v>
      </c>
      <c r="J74" s="17">
        <f t="shared" si="27"/>
        <v>1.0003969400810038</v>
      </c>
      <c r="K74">
        <f t="shared" si="29"/>
        <v>2.0721957214653117E-3</v>
      </c>
      <c r="L74" s="37">
        <f t="shared" si="30"/>
        <v>4.2939951080591436E-6</v>
      </c>
      <c r="M74" s="11"/>
      <c r="N74" s="11"/>
      <c r="O74" s="11">
        <f t="shared" si="31"/>
        <v>3.2156561675510141E-2</v>
      </c>
      <c r="P74" s="11"/>
      <c r="Q74" s="11">
        <f t="shared" si="32"/>
        <v>3.2156561675510141E-2</v>
      </c>
      <c r="R74" s="11">
        <f t="shared" si="33"/>
        <v>57</v>
      </c>
      <c r="S74" s="11">
        <f t="shared" si="34"/>
        <v>3.2156561675510141E-2</v>
      </c>
      <c r="T74" s="11">
        <f t="shared" si="35"/>
        <v>57</v>
      </c>
      <c r="U74">
        <v>71</v>
      </c>
      <c r="V74">
        <f t="shared" si="36"/>
        <v>-2.8925619834710758E-2</v>
      </c>
      <c r="W74">
        <f>SUM($V$4:V74)/U74</f>
        <v>1.099988359911536E-2</v>
      </c>
      <c r="X74">
        <f t="shared" si="37"/>
        <v>7.8098347116183477E-4</v>
      </c>
      <c r="Z74">
        <f t="shared" si="38"/>
        <v>-2.8925619834710758E-2</v>
      </c>
      <c r="AA74">
        <f>SUM($Z$4:Z74)/U74</f>
        <v>1.2163892445582589E-2</v>
      </c>
      <c r="AB74">
        <f t="shared" si="39"/>
        <v>9.5501634903334394E-4</v>
      </c>
    </row>
    <row r="75" spans="1:28" ht="15.75" x14ac:dyDescent="0.25">
      <c r="A75" s="2">
        <v>42360</v>
      </c>
      <c r="B75">
        <v>3.98</v>
      </c>
      <c r="C75">
        <f t="shared" si="28"/>
        <v>-1.9704433497536856E-2</v>
      </c>
      <c r="D75">
        <v>1.4081000000000001</v>
      </c>
      <c r="E75">
        <v>2.2357</v>
      </c>
      <c r="F75">
        <v>9.4206000000000003</v>
      </c>
      <c r="G75">
        <f t="shared" si="24"/>
        <v>11.6563</v>
      </c>
      <c r="H75">
        <f t="shared" si="25"/>
        <v>15.500846860000001</v>
      </c>
      <c r="I75" s="17">
        <f t="shared" si="26"/>
        <v>3.948935007893617E-4</v>
      </c>
      <c r="J75" s="17">
        <f t="shared" si="27"/>
        <v>1.0003948935007894</v>
      </c>
      <c r="K75">
        <f t="shared" si="29"/>
        <v>-2.0099326998326218E-2</v>
      </c>
      <c r="L75" s="37">
        <f t="shared" si="30"/>
        <v>4.0398294578564522E-4</v>
      </c>
      <c r="M75" s="11"/>
      <c r="N75" s="11"/>
      <c r="O75" s="11">
        <f t="shared" si="31"/>
        <v>-0.25661886657304089</v>
      </c>
      <c r="P75" s="11"/>
      <c r="Q75" s="11">
        <f t="shared" si="32"/>
        <v>-0.25661886657304089</v>
      </c>
      <c r="R75" s="11">
        <f t="shared" si="33"/>
        <v>68</v>
      </c>
      <c r="S75" s="11">
        <f t="shared" si="34"/>
        <v>-0.25661886657304089</v>
      </c>
      <c r="T75" s="11">
        <f t="shared" si="35"/>
        <v>68</v>
      </c>
      <c r="U75">
        <v>72</v>
      </c>
      <c r="V75">
        <f t="shared" si="36"/>
        <v>6.1983471074380181E-2</v>
      </c>
      <c r="W75">
        <f>SUM($V$4:V75)/U75</f>
        <v>1.1707988980716261E-2</v>
      </c>
      <c r="X75">
        <f t="shared" si="37"/>
        <v>8.9723131182048042E-4</v>
      </c>
      <c r="Z75">
        <f t="shared" si="38"/>
        <v>6.1983471074380181E-2</v>
      </c>
      <c r="AA75">
        <f>SUM($Z$4:Z75)/U75</f>
        <v>1.2855831037649222E-2</v>
      </c>
      <c r="AB75">
        <f t="shared" si="39"/>
        <v>1.0817829272852842E-3</v>
      </c>
    </row>
    <row r="76" spans="1:28" ht="15.75" x14ac:dyDescent="0.25">
      <c r="A76" s="2">
        <v>42361</v>
      </c>
      <c r="B76">
        <v>4.4000000000000004</v>
      </c>
      <c r="C76">
        <f t="shared" si="28"/>
        <v>0.10552763819095487</v>
      </c>
      <c r="D76">
        <v>1.4384999999999999</v>
      </c>
      <c r="E76">
        <v>2.2534000000000001</v>
      </c>
      <c r="F76">
        <v>9.3605999999999998</v>
      </c>
      <c r="G76">
        <f t="shared" si="24"/>
        <v>11.614000000000001</v>
      </c>
      <c r="H76">
        <f t="shared" si="25"/>
        <v>15.718623100000002</v>
      </c>
      <c r="I76" s="17">
        <f t="shared" si="26"/>
        <v>4.0005642726614887E-4</v>
      </c>
      <c r="J76" s="17">
        <f t="shared" si="27"/>
        <v>1.0004000564272661</v>
      </c>
      <c r="K76">
        <f t="shared" si="29"/>
        <v>0.10512758176368872</v>
      </c>
      <c r="L76" s="37">
        <f t="shared" si="30"/>
        <v>1.1051808447481057E-2</v>
      </c>
      <c r="M76" s="11"/>
      <c r="N76" s="11"/>
      <c r="O76" s="11">
        <f t="shared" si="31"/>
        <v>1.374329432413165</v>
      </c>
      <c r="P76" s="11"/>
      <c r="Q76" s="11">
        <f t="shared" si="32"/>
        <v>1.374329432413165</v>
      </c>
      <c r="R76" s="11">
        <f t="shared" si="33"/>
        <v>8</v>
      </c>
      <c r="S76" s="11">
        <f t="shared" si="34"/>
        <v>1.374329432413165</v>
      </c>
      <c r="T76" s="11">
        <f t="shared" si="35"/>
        <v>8</v>
      </c>
      <c r="U76">
        <v>73</v>
      </c>
      <c r="V76">
        <f t="shared" si="36"/>
        <v>-0.43388429752066116</v>
      </c>
      <c r="W76">
        <f>SUM($V$4:V76)/U76</f>
        <v>5.6039850560398573E-3</v>
      </c>
      <c r="X76">
        <f t="shared" si="37"/>
        <v>2.0841266737338339E-4</v>
      </c>
      <c r="Z76">
        <f t="shared" si="38"/>
        <v>-0.43388429752066116</v>
      </c>
      <c r="AA76">
        <f>SUM($Z$4:Z76)/U76</f>
        <v>6.7361032491792174E-3</v>
      </c>
      <c r="AB76">
        <f t="shared" si="39"/>
        <v>3.0112557725481867E-4</v>
      </c>
    </row>
    <row r="77" spans="1:28" ht="15.75" x14ac:dyDescent="0.25">
      <c r="A77" s="2">
        <v>42362</v>
      </c>
      <c r="B77">
        <v>4.45</v>
      </c>
      <c r="C77">
        <f t="shared" si="28"/>
        <v>1.1363636363636322E-2</v>
      </c>
      <c r="D77">
        <v>1.4372</v>
      </c>
      <c r="E77">
        <v>2.2410000000000001</v>
      </c>
      <c r="F77">
        <v>9.3620000000000001</v>
      </c>
      <c r="G77">
        <f t="shared" si="24"/>
        <v>11.603</v>
      </c>
      <c r="H77">
        <f t="shared" si="25"/>
        <v>15.696066399999999</v>
      </c>
      <c r="I77" s="17">
        <f t="shared" si="26"/>
        <v>3.9952211472926713E-4</v>
      </c>
      <c r="J77" s="17">
        <f t="shared" si="27"/>
        <v>1.0003995221147293</v>
      </c>
      <c r="K77">
        <f t="shared" si="29"/>
        <v>1.0964114248907055E-2</v>
      </c>
      <c r="L77" s="37">
        <f t="shared" si="30"/>
        <v>1.2021180126308671E-4</v>
      </c>
      <c r="M77" s="11"/>
      <c r="N77" s="11"/>
      <c r="O77" s="11">
        <f t="shared" si="31"/>
        <v>0.14799326680206634</v>
      </c>
      <c r="P77" s="11"/>
      <c r="Q77" s="11">
        <f t="shared" si="32"/>
        <v>0.14799326680206634</v>
      </c>
      <c r="R77" s="11">
        <f t="shared" si="33"/>
        <v>50</v>
      </c>
      <c r="S77" s="11">
        <f t="shared" si="34"/>
        <v>0.14799326680206634</v>
      </c>
      <c r="T77" s="11">
        <f t="shared" si="35"/>
        <v>50</v>
      </c>
      <c r="U77">
        <v>74</v>
      </c>
      <c r="V77">
        <f t="shared" si="36"/>
        <v>-8.677685950413222E-2</v>
      </c>
      <c r="W77">
        <f>SUM($V$4:V77)/U77</f>
        <v>4.3555952646861813E-3</v>
      </c>
      <c r="X77">
        <f t="shared" si="37"/>
        <v>1.2762450437472681E-4</v>
      </c>
      <c r="Z77">
        <f t="shared" si="38"/>
        <v>-8.677685950413222E-2</v>
      </c>
      <c r="AA77">
        <f>SUM($Z$4:Z77)/U77</f>
        <v>5.4724145633236578E-3</v>
      </c>
      <c r="AB77">
        <f t="shared" si="39"/>
        <v>2.0146379684662618E-4</v>
      </c>
    </row>
    <row r="78" spans="1:28" ht="15.75" x14ac:dyDescent="0.25">
      <c r="A78" s="2">
        <v>42366</v>
      </c>
      <c r="B78">
        <v>4.07</v>
      </c>
      <c r="C78">
        <f t="shared" si="28"/>
        <v>-8.5393258426966268E-2</v>
      </c>
      <c r="D78">
        <v>1.4421999999999999</v>
      </c>
      <c r="E78">
        <v>2.2303999999999999</v>
      </c>
      <c r="F78">
        <v>9.3787000000000003</v>
      </c>
      <c r="G78">
        <f t="shared" si="24"/>
        <v>11.6091</v>
      </c>
      <c r="H78">
        <f t="shared" si="25"/>
        <v>15.756361139999999</v>
      </c>
      <c r="I78" s="17">
        <f t="shared" si="26"/>
        <v>4.0095011606333664E-4</v>
      </c>
      <c r="J78" s="17">
        <f t="shared" si="27"/>
        <v>1.0004009501160633</v>
      </c>
      <c r="K78">
        <f t="shared" si="29"/>
        <v>-8.5794208543029604E-2</v>
      </c>
      <c r="L78" s="37">
        <f t="shared" si="30"/>
        <v>7.3606462195248542E-3</v>
      </c>
      <c r="M78" s="11"/>
      <c r="N78" s="11"/>
      <c r="O78" s="11">
        <f t="shared" si="31"/>
        <v>-1.1121112004182281</v>
      </c>
      <c r="P78" s="11"/>
      <c r="Q78" s="11">
        <f t="shared" si="32"/>
        <v>-1.1121112004182281</v>
      </c>
      <c r="R78" s="11">
        <f t="shared" si="33"/>
        <v>109</v>
      </c>
      <c r="S78" s="11">
        <f t="shared" si="34"/>
        <v>-1.1121112004182281</v>
      </c>
      <c r="T78" s="11">
        <f t="shared" si="35"/>
        <v>109</v>
      </c>
      <c r="U78">
        <v>75</v>
      </c>
      <c r="V78">
        <f t="shared" si="36"/>
        <v>0.40082644628099173</v>
      </c>
      <c r="W78">
        <f>SUM($V$4:V78)/U78</f>
        <v>9.6418732782369218E-3</v>
      </c>
      <c r="X78">
        <f t="shared" si="37"/>
        <v>6.3385718395622193E-4</v>
      </c>
      <c r="Z78">
        <f t="shared" si="38"/>
        <v>0.40082644628099173</v>
      </c>
      <c r="AA78">
        <f>SUM($Z$4:Z78)/U78</f>
        <v>1.0743801652892565E-2</v>
      </c>
      <c r="AB78">
        <f t="shared" si="39"/>
        <v>7.8701777697747963E-4</v>
      </c>
    </row>
    <row r="79" spans="1:28" ht="15.75" x14ac:dyDescent="0.25">
      <c r="A79" s="2">
        <v>42367</v>
      </c>
      <c r="B79">
        <v>4.58</v>
      </c>
      <c r="C79">
        <f t="shared" si="28"/>
        <v>0.12530712530712523</v>
      </c>
      <c r="D79">
        <v>1.4742</v>
      </c>
      <c r="E79">
        <v>2.3050000000000002</v>
      </c>
      <c r="F79">
        <v>9.3414000000000001</v>
      </c>
      <c r="G79">
        <f t="shared" si="24"/>
        <v>11.6464</v>
      </c>
      <c r="H79">
        <f t="shared" si="25"/>
        <v>16.07609188</v>
      </c>
      <c r="I79" s="17">
        <f t="shared" si="26"/>
        <v>4.0851014234655203E-4</v>
      </c>
      <c r="J79" s="17">
        <f t="shared" si="27"/>
        <v>1.0004085101423466</v>
      </c>
      <c r="K79">
        <f t="shared" si="29"/>
        <v>0.12489861516477868</v>
      </c>
      <c r="L79" s="37">
        <f t="shared" si="30"/>
        <v>1.5599664070079483E-2</v>
      </c>
      <c r="M79" s="11"/>
      <c r="N79" s="11"/>
      <c r="O79" s="11">
        <f t="shared" si="31"/>
        <v>1.6319257528444122</v>
      </c>
      <c r="P79" s="11"/>
      <c r="Q79" s="11">
        <f t="shared" si="32"/>
        <v>1.6319257528444122</v>
      </c>
      <c r="R79" s="11">
        <f t="shared" si="33"/>
        <v>6</v>
      </c>
      <c r="S79" s="11">
        <f t="shared" si="34"/>
        <v>1.6319257528444122</v>
      </c>
      <c r="T79" s="11">
        <f t="shared" si="35"/>
        <v>6</v>
      </c>
      <c r="U79">
        <v>76</v>
      </c>
      <c r="V79">
        <f t="shared" si="36"/>
        <v>-0.45041322314049587</v>
      </c>
      <c r="W79">
        <f>SUM($V$4:V79)/U79</f>
        <v>3.5885167464114911E-3</v>
      </c>
      <c r="X79">
        <f t="shared" si="37"/>
        <v>8.8971489580450384E-5</v>
      </c>
      <c r="Z79">
        <f t="shared" si="38"/>
        <v>-0.45041322314049587</v>
      </c>
      <c r="AA79">
        <f>SUM($Z$4:Z79)/U79</f>
        <v>4.6759460635058762E-3</v>
      </c>
      <c r="AB79">
        <f t="shared" si="39"/>
        <v>1.5106362188636578E-4</v>
      </c>
    </row>
    <row r="80" spans="1:28" ht="15.75" x14ac:dyDescent="0.25">
      <c r="A80" s="2">
        <v>42368</v>
      </c>
      <c r="B80">
        <v>4.4000000000000004</v>
      </c>
      <c r="C80">
        <f t="shared" si="28"/>
        <v>-3.9301310043668061E-2</v>
      </c>
      <c r="D80">
        <v>1.4794</v>
      </c>
      <c r="E80">
        <v>2.2942999999999998</v>
      </c>
      <c r="F80">
        <v>9.3696000000000002</v>
      </c>
      <c r="G80">
        <f t="shared" si="24"/>
        <v>11.6639</v>
      </c>
      <c r="H80">
        <f t="shared" si="25"/>
        <v>16.155686240000001</v>
      </c>
      <c r="I80" s="17">
        <f t="shared" si="26"/>
        <v>4.1038892084421796E-4</v>
      </c>
      <c r="J80" s="17">
        <f t="shared" si="27"/>
        <v>1.0004103889208442</v>
      </c>
      <c r="K80">
        <f t="shared" si="29"/>
        <v>-3.9711698964512279E-2</v>
      </c>
      <c r="L80" s="37">
        <f t="shared" si="30"/>
        <v>1.5770190346480455E-3</v>
      </c>
      <c r="M80" s="11"/>
      <c r="N80" s="11"/>
      <c r="O80" s="11">
        <f t="shared" si="31"/>
        <v>-0.51183697514077198</v>
      </c>
      <c r="P80" s="11"/>
      <c r="Q80" s="11">
        <f t="shared" si="32"/>
        <v>-0.51183697514077198</v>
      </c>
      <c r="R80" s="11">
        <f t="shared" si="33"/>
        <v>83</v>
      </c>
      <c r="S80" s="11">
        <f t="shared" si="34"/>
        <v>-0.51183697514077198</v>
      </c>
      <c r="T80" s="11">
        <f t="shared" si="35"/>
        <v>83</v>
      </c>
      <c r="U80">
        <v>77</v>
      </c>
      <c r="V80">
        <f t="shared" si="36"/>
        <v>0.18595041322314054</v>
      </c>
      <c r="W80">
        <f>SUM($V$4:V80)/U80</f>
        <v>5.9568530642910887E-3</v>
      </c>
      <c r="X80">
        <f t="shared" si="37"/>
        <v>2.4838868900687894E-4</v>
      </c>
      <c r="Z80">
        <f t="shared" si="38"/>
        <v>0.18595041322314054</v>
      </c>
      <c r="AA80">
        <f>SUM($Z$4:Z80)/U80</f>
        <v>7.0301599227219104E-3</v>
      </c>
      <c r="AB80">
        <f t="shared" si="39"/>
        <v>3.4596203977331735E-4</v>
      </c>
    </row>
    <row r="81" spans="1:28" ht="15.75" x14ac:dyDescent="0.25">
      <c r="A81" s="2">
        <v>42369</v>
      </c>
      <c r="B81">
        <v>4.5</v>
      </c>
      <c r="C81">
        <f t="shared" si="28"/>
        <v>2.2727272727272645E-2</v>
      </c>
      <c r="D81">
        <v>1.4687999999999999</v>
      </c>
      <c r="E81">
        <v>2.2694000000000001</v>
      </c>
      <c r="F81">
        <v>9.4065999999999992</v>
      </c>
      <c r="G81">
        <f t="shared" si="24"/>
        <v>11.675999999999998</v>
      </c>
      <c r="H81">
        <f t="shared" si="25"/>
        <v>16.085814079999995</v>
      </c>
      <c r="I81" s="17">
        <f t="shared" si="26"/>
        <v>4.0873969808252753E-4</v>
      </c>
      <c r="J81" s="17">
        <f t="shared" si="27"/>
        <v>1.0004087396980825</v>
      </c>
      <c r="K81">
        <f t="shared" si="29"/>
        <v>2.2318533029190117E-2</v>
      </c>
      <c r="L81" s="37">
        <f t="shared" si="30"/>
        <v>4.9811691657505018E-4</v>
      </c>
      <c r="M81" s="11"/>
      <c r="N81" s="11"/>
      <c r="O81" s="11">
        <f t="shared" si="31"/>
        <v>0.29598653360413268</v>
      </c>
      <c r="P81" s="11"/>
      <c r="Q81" s="11">
        <f t="shared" si="32"/>
        <v>0.29598653360413268</v>
      </c>
      <c r="R81" s="11">
        <f t="shared" si="33"/>
        <v>37</v>
      </c>
      <c r="S81" s="11">
        <f t="shared" si="34"/>
        <v>0.29598653360413268</v>
      </c>
      <c r="T81" s="11">
        <f t="shared" si="35"/>
        <v>37</v>
      </c>
      <c r="U81">
        <v>78</v>
      </c>
      <c r="V81">
        <f t="shared" si="36"/>
        <v>-0.19421487603305787</v>
      </c>
      <c r="W81">
        <f>SUM($V$4:V81)/U81</f>
        <v>3.3905488450943076E-3</v>
      </c>
      <c r="X81">
        <f t="shared" si="37"/>
        <v>8.1515824975971523E-5</v>
      </c>
      <c r="Z81">
        <f t="shared" si="38"/>
        <v>-0.19421487603305787</v>
      </c>
      <c r="AA81">
        <f>SUM($Z$4:Z81)/U81</f>
        <v>4.4500953591862721E-3</v>
      </c>
      <c r="AB81">
        <f t="shared" si="39"/>
        <v>1.4042374536876303E-4</v>
      </c>
    </row>
    <row r="82" spans="1:28" ht="15.75" x14ac:dyDescent="0.25">
      <c r="A82" s="2">
        <v>42373</v>
      </c>
      <c r="B82">
        <v>4.95</v>
      </c>
      <c r="C82">
        <f t="shared" si="28"/>
        <v>0.10000000000000003</v>
      </c>
      <c r="D82">
        <v>1.4151</v>
      </c>
      <c r="E82">
        <v>2.2427999999999999</v>
      </c>
      <c r="F82">
        <v>10.039199999999999</v>
      </c>
      <c r="G82">
        <f t="shared" si="24"/>
        <v>12.282</v>
      </c>
      <c r="H82">
        <f t="shared" si="25"/>
        <v>16.449271920000001</v>
      </c>
      <c r="I82" s="17">
        <f t="shared" si="26"/>
        <v>4.1730775558423971E-4</v>
      </c>
      <c r="J82" s="17">
        <f t="shared" si="27"/>
        <v>1.0004173077555842</v>
      </c>
      <c r="K82">
        <f t="shared" si="29"/>
        <v>9.9582692244415794E-2</v>
      </c>
      <c r="L82" s="37">
        <f t="shared" si="30"/>
        <v>9.9167125946460297E-3</v>
      </c>
      <c r="M82" s="11"/>
      <c r="N82" s="11"/>
      <c r="O82" s="11">
        <f t="shared" si="31"/>
        <v>1.302340747858189</v>
      </c>
      <c r="P82" s="11"/>
      <c r="Q82" s="11">
        <f t="shared" si="32"/>
        <v>1.302340747858189</v>
      </c>
      <c r="R82" s="11">
        <f t="shared" si="33"/>
        <v>9</v>
      </c>
      <c r="S82" s="11">
        <f t="shared" si="34"/>
        <v>1.302340747858189</v>
      </c>
      <c r="T82" s="11">
        <f t="shared" si="35"/>
        <v>9</v>
      </c>
      <c r="U82">
        <v>79</v>
      </c>
      <c r="V82">
        <f t="shared" si="36"/>
        <v>-0.42561983471074383</v>
      </c>
      <c r="W82">
        <f>SUM($V$4:V82)/U82</f>
        <v>-2.0399623391568079E-3</v>
      </c>
      <c r="X82">
        <f t="shared" si="37"/>
        <v>2.988675102446101E-5</v>
      </c>
      <c r="Z82">
        <f t="shared" si="38"/>
        <v>-0.42561983471074383</v>
      </c>
      <c r="AA82">
        <f>SUM($Z$4:Z82)/U82</f>
        <v>-9.9382780625588115E-4</v>
      </c>
      <c r="AB82">
        <f t="shared" si="39"/>
        <v>7.0934366336820724E-6</v>
      </c>
    </row>
    <row r="83" spans="1:28" ht="15.75" x14ac:dyDescent="0.25">
      <c r="A83" s="2">
        <v>42374</v>
      </c>
      <c r="B83">
        <v>5.01</v>
      </c>
      <c r="C83">
        <f t="shared" si="28"/>
        <v>1.2121212121212041E-2</v>
      </c>
      <c r="D83">
        <v>1.4157</v>
      </c>
      <c r="E83">
        <v>2.2357</v>
      </c>
      <c r="F83">
        <v>10.0403</v>
      </c>
      <c r="G83">
        <f t="shared" si="24"/>
        <v>12.276</v>
      </c>
      <c r="H83">
        <f t="shared" si="25"/>
        <v>16.449752710000002</v>
      </c>
      <c r="I83" s="17">
        <f t="shared" si="26"/>
        <v>4.1731907192699147E-4</v>
      </c>
      <c r="J83" s="17">
        <f t="shared" si="27"/>
        <v>1.000417319071927</v>
      </c>
      <c r="K83">
        <f t="shared" si="29"/>
        <v>1.170389304928505E-2</v>
      </c>
      <c r="L83" s="37">
        <f t="shared" si="30"/>
        <v>1.3698111250910291E-4</v>
      </c>
      <c r="M83" s="11"/>
      <c r="N83" s="11"/>
      <c r="O83" s="11">
        <f t="shared" si="31"/>
        <v>0.15785948458887031</v>
      </c>
      <c r="P83" s="11"/>
      <c r="Q83" s="11">
        <f t="shared" si="32"/>
        <v>0.15785948458887031</v>
      </c>
      <c r="R83" s="11">
        <f t="shared" si="33"/>
        <v>47</v>
      </c>
      <c r="S83" s="11">
        <f t="shared" si="34"/>
        <v>0.15785948458887031</v>
      </c>
      <c r="T83" s="11">
        <f t="shared" si="35"/>
        <v>47</v>
      </c>
      <c r="U83">
        <v>80</v>
      </c>
      <c r="V83">
        <f t="shared" si="36"/>
        <v>-0.11157024793388431</v>
      </c>
      <c r="W83">
        <f>SUM($V$4:V83)/U83</f>
        <v>-3.409090909090902E-3</v>
      </c>
      <c r="X83">
        <f t="shared" si="37"/>
        <v>8.4522915101427145E-5</v>
      </c>
      <c r="Z83">
        <f t="shared" si="38"/>
        <v>-0.11157024793388431</v>
      </c>
      <c r="AA83">
        <f>SUM($Z$4:Z83)/U83</f>
        <v>-2.3760330578512364E-3</v>
      </c>
      <c r="AB83">
        <f t="shared" si="39"/>
        <v>4.1058422487286521E-5</v>
      </c>
    </row>
    <row r="84" spans="1:28" ht="15.75" x14ac:dyDescent="0.25">
      <c r="A84" s="2">
        <v>42375</v>
      </c>
      <c r="B84">
        <v>4.68</v>
      </c>
      <c r="C84">
        <f t="shared" si="28"/>
        <v>-6.5868263473053912E-2</v>
      </c>
      <c r="D84">
        <v>1.4317</v>
      </c>
      <c r="E84">
        <v>2.1701999999999999</v>
      </c>
      <c r="F84">
        <v>10.0847</v>
      </c>
      <c r="G84">
        <f t="shared" si="24"/>
        <v>12.254899999999999</v>
      </c>
      <c r="H84">
        <f t="shared" si="25"/>
        <v>16.608464989999998</v>
      </c>
      <c r="I84" s="17">
        <f t="shared" si="26"/>
        <v>4.2105213493259797E-4</v>
      </c>
      <c r="J84" s="17">
        <f t="shared" si="27"/>
        <v>1.0004210521349326</v>
      </c>
      <c r="K84">
        <f t="shared" si="29"/>
        <v>-6.628931560798651E-2</v>
      </c>
      <c r="L84" s="37">
        <f t="shared" si="30"/>
        <v>4.3942733637752441E-3</v>
      </c>
      <c r="M84" s="11"/>
      <c r="N84" s="11"/>
      <c r="O84" s="11">
        <f t="shared" si="31"/>
        <v>-0.85782923511617237</v>
      </c>
      <c r="P84" s="11"/>
      <c r="Q84" s="11">
        <f t="shared" si="32"/>
        <v>-0.85782923511617237</v>
      </c>
      <c r="R84" s="11">
        <f t="shared" si="33"/>
        <v>102</v>
      </c>
      <c r="S84" s="11">
        <f t="shared" si="34"/>
        <v>-0.85782923511617237</v>
      </c>
      <c r="T84" s="11">
        <f t="shared" si="35"/>
        <v>102</v>
      </c>
      <c r="U84">
        <v>81</v>
      </c>
      <c r="V84">
        <f t="shared" si="36"/>
        <v>0.34297520661157022</v>
      </c>
      <c r="W84">
        <f>SUM($V$4:V84)/U84</f>
        <v>8.6725844301602543E-4</v>
      </c>
      <c r="X84">
        <f t="shared" si="37"/>
        <v>5.5384648877808202E-6</v>
      </c>
      <c r="Z84">
        <f t="shared" si="38"/>
        <v>0.34297520661157022</v>
      </c>
      <c r="AA84">
        <f>SUM($Z$4:Z84)/U84</f>
        <v>1.8875624936231022E-3</v>
      </c>
      <c r="AB84">
        <f t="shared" si="39"/>
        <v>2.6235842323085975E-5</v>
      </c>
    </row>
    <row r="85" spans="1:28" ht="15.75" x14ac:dyDescent="0.25">
      <c r="A85" s="2">
        <v>42376</v>
      </c>
      <c r="B85">
        <v>4.41</v>
      </c>
      <c r="C85">
        <f t="shared" si="28"/>
        <v>-5.7692307692307605E-2</v>
      </c>
      <c r="D85">
        <v>1.4451000000000001</v>
      </c>
      <c r="E85">
        <v>2.1455000000000002</v>
      </c>
      <c r="F85">
        <v>10.1744</v>
      </c>
      <c r="G85">
        <f t="shared" si="24"/>
        <v>12.319900000000001</v>
      </c>
      <c r="H85">
        <f t="shared" si="25"/>
        <v>16.848525440000003</v>
      </c>
      <c r="I85" s="17">
        <f t="shared" si="26"/>
        <v>4.2668896656761213E-4</v>
      </c>
      <c r="J85" s="17">
        <f t="shared" si="27"/>
        <v>1.0004266889665676</v>
      </c>
      <c r="K85">
        <f t="shared" si="29"/>
        <v>-5.8118996658875217E-2</v>
      </c>
      <c r="L85" s="37">
        <f t="shared" si="30"/>
        <v>3.3778177726343488E-3</v>
      </c>
      <c r="M85" s="11"/>
      <c r="N85" s="11"/>
      <c r="O85" s="11">
        <f t="shared" si="31"/>
        <v>-0.75135043145664615</v>
      </c>
      <c r="P85" s="11"/>
      <c r="Q85" s="11">
        <f t="shared" si="32"/>
        <v>-0.75135043145664615</v>
      </c>
      <c r="R85" s="11">
        <f t="shared" si="33"/>
        <v>95</v>
      </c>
      <c r="S85" s="11">
        <f t="shared" si="34"/>
        <v>-0.75135043145664615</v>
      </c>
      <c r="T85" s="11">
        <f t="shared" si="35"/>
        <v>95</v>
      </c>
      <c r="U85">
        <v>82</v>
      </c>
      <c r="V85">
        <f t="shared" si="36"/>
        <v>0.28512396694214881</v>
      </c>
      <c r="W85">
        <f>SUM($V$4:V85)/U85</f>
        <v>4.3338036686152055E-3</v>
      </c>
      <c r="X85">
        <f t="shared" si="37"/>
        <v>1.400101861385831E-4</v>
      </c>
      <c r="Z85">
        <f t="shared" si="38"/>
        <v>0.28512396694214881</v>
      </c>
      <c r="AA85">
        <f>SUM($Z$4:Z85)/U85</f>
        <v>5.341664986897806E-3</v>
      </c>
      <c r="AB85">
        <f t="shared" si="39"/>
        <v>2.1270341420404499E-4</v>
      </c>
    </row>
    <row r="86" spans="1:28" ht="15.75" x14ac:dyDescent="0.25">
      <c r="A86" s="2">
        <v>42377</v>
      </c>
      <c r="B86">
        <v>4.4400000000000004</v>
      </c>
      <c r="C86">
        <f t="shared" si="28"/>
        <v>6.8027210884354303E-3</v>
      </c>
      <c r="D86">
        <v>1.4375</v>
      </c>
      <c r="E86">
        <v>2.1156000000000001</v>
      </c>
      <c r="F86">
        <v>10.210699999999999</v>
      </c>
      <c r="G86">
        <f t="shared" si="24"/>
        <v>12.3263</v>
      </c>
      <c r="H86">
        <f t="shared" si="25"/>
        <v>16.793481249999999</v>
      </c>
      <c r="I86" s="17">
        <f t="shared" si="26"/>
        <v>4.2539750143411048E-4</v>
      </c>
      <c r="J86" s="17">
        <f t="shared" si="27"/>
        <v>1.0004253975014341</v>
      </c>
      <c r="K86">
        <f t="shared" si="29"/>
        <v>6.3773235870013198E-3</v>
      </c>
      <c r="L86" s="37">
        <f t="shared" si="30"/>
        <v>4.0670256133323381E-5</v>
      </c>
      <c r="M86" s="11"/>
      <c r="N86" s="11"/>
      <c r="O86" s="11">
        <f t="shared" si="31"/>
        <v>8.8594608697836683E-2</v>
      </c>
      <c r="P86" s="11"/>
      <c r="Q86" s="11">
        <f t="shared" si="32"/>
        <v>8.8594608697836683E-2</v>
      </c>
      <c r="R86" s="11">
        <f t="shared" si="33"/>
        <v>54</v>
      </c>
      <c r="S86" s="11">
        <f t="shared" si="34"/>
        <v>8.8594608697836683E-2</v>
      </c>
      <c r="T86" s="11">
        <f t="shared" si="35"/>
        <v>54</v>
      </c>
      <c r="U86">
        <v>83</v>
      </c>
      <c r="V86">
        <f t="shared" si="36"/>
        <v>-5.3719008264462798E-2</v>
      </c>
      <c r="W86">
        <f>SUM($V$4:V86)/U86</f>
        <v>3.634372199541977E-3</v>
      </c>
      <c r="X86">
        <f t="shared" si="37"/>
        <v>9.9665353330790707E-5</v>
      </c>
      <c r="Z86">
        <f t="shared" si="38"/>
        <v>-5.3719008264462798E-2</v>
      </c>
      <c r="AA86">
        <f>SUM($Z$4:Z86)/U86</f>
        <v>4.630090610375389E-3</v>
      </c>
      <c r="AB86">
        <f t="shared" si="39"/>
        <v>1.6175748563670606E-4</v>
      </c>
    </row>
    <row r="87" spans="1:28" ht="15.75" x14ac:dyDescent="0.25">
      <c r="A87" s="2">
        <v>42380</v>
      </c>
      <c r="B87">
        <v>4.17</v>
      </c>
      <c r="C87">
        <f t="shared" si="28"/>
        <v>-6.0810810810810911E-2</v>
      </c>
      <c r="D87">
        <v>1.4359999999999999</v>
      </c>
      <c r="E87">
        <v>2.1753999999999998</v>
      </c>
      <c r="F87">
        <v>10.196400000000001</v>
      </c>
      <c r="G87">
        <f t="shared" si="24"/>
        <v>12.3718</v>
      </c>
      <c r="H87">
        <f t="shared" si="25"/>
        <v>16.817430399999999</v>
      </c>
      <c r="I87" s="17">
        <f t="shared" si="26"/>
        <v>4.2595947895374131E-4</v>
      </c>
      <c r="J87" s="17">
        <f t="shared" si="27"/>
        <v>1.0004259594789537</v>
      </c>
      <c r="K87">
        <f t="shared" si="29"/>
        <v>-6.1236770289764653E-2</v>
      </c>
      <c r="L87" s="37">
        <f t="shared" si="30"/>
        <v>3.7499420355214027E-3</v>
      </c>
      <c r="M87" s="11"/>
      <c r="N87" s="11"/>
      <c r="O87" s="11">
        <f t="shared" si="31"/>
        <v>-0.79196396829214299</v>
      </c>
      <c r="P87" s="11"/>
      <c r="Q87" s="11">
        <f t="shared" si="32"/>
        <v>-0.79196396829214299</v>
      </c>
      <c r="R87" s="11">
        <f t="shared" si="33"/>
        <v>98</v>
      </c>
      <c r="S87" s="11">
        <f t="shared" si="34"/>
        <v>-0.79196396829214299</v>
      </c>
      <c r="T87" s="11">
        <f t="shared" si="35"/>
        <v>98</v>
      </c>
      <c r="U87">
        <v>84</v>
      </c>
      <c r="V87">
        <f t="shared" si="36"/>
        <v>0.30991735537190079</v>
      </c>
      <c r="W87">
        <f>SUM($V$4:V87)/U87</f>
        <v>7.2805981896891065E-3</v>
      </c>
      <c r="X87">
        <f t="shared" si="37"/>
        <v>4.0478156727046915E-4</v>
      </c>
      <c r="Z87">
        <f t="shared" si="38"/>
        <v>0.30991735537190079</v>
      </c>
      <c r="AA87">
        <f>SUM($Z$4:Z87)/U87</f>
        <v>8.2644628099173591E-3</v>
      </c>
      <c r="AB87">
        <f t="shared" si="39"/>
        <v>5.2157391136969087E-4</v>
      </c>
    </row>
    <row r="88" spans="1:28" ht="15.75" x14ac:dyDescent="0.25">
      <c r="A88" s="2">
        <v>42381</v>
      </c>
      <c r="B88">
        <v>4.05</v>
      </c>
      <c r="C88">
        <f t="shared" si="28"/>
        <v>-2.8776978417266213E-2</v>
      </c>
      <c r="D88">
        <v>1.4285000000000001</v>
      </c>
      <c r="E88">
        <v>2.1032000000000002</v>
      </c>
      <c r="F88">
        <v>10.147</v>
      </c>
      <c r="G88">
        <f t="shared" si="24"/>
        <v>12.2502</v>
      </c>
      <c r="H88">
        <f t="shared" si="25"/>
        <v>16.5981895</v>
      </c>
      <c r="I88" s="17">
        <f t="shared" si="26"/>
        <v>4.2081059913634533E-4</v>
      </c>
      <c r="J88" s="17">
        <f t="shared" si="27"/>
        <v>1.0004208105991363</v>
      </c>
      <c r="K88">
        <f t="shared" si="29"/>
        <v>-2.9197789016402558E-2</v>
      </c>
      <c r="L88" s="37">
        <f t="shared" si="30"/>
        <v>8.5251088344635785E-4</v>
      </c>
      <c r="M88" s="11"/>
      <c r="N88" s="11"/>
      <c r="O88" s="11">
        <f t="shared" si="31"/>
        <v>-0.37477431593041433</v>
      </c>
      <c r="P88" s="11"/>
      <c r="Q88" s="11">
        <f t="shared" si="32"/>
        <v>-0.37477431593041433</v>
      </c>
      <c r="R88" s="11">
        <f t="shared" si="33"/>
        <v>72</v>
      </c>
      <c r="S88" s="11">
        <f t="shared" si="34"/>
        <v>-0.37477431593041433</v>
      </c>
      <c r="T88" s="11">
        <f t="shared" si="35"/>
        <v>72</v>
      </c>
      <c r="U88">
        <v>85</v>
      </c>
      <c r="V88">
        <f t="shared" si="36"/>
        <v>9.5041322314049603E-2</v>
      </c>
      <c r="W88">
        <f>SUM($V$4:V88)/U88</f>
        <v>8.313077297034524E-3</v>
      </c>
      <c r="X88">
        <f t="shared" si="37"/>
        <v>5.3401060022272907E-4</v>
      </c>
      <c r="Z88">
        <f t="shared" si="38"/>
        <v>9.5041322314049603E-2</v>
      </c>
      <c r="AA88">
        <f>SUM($Z$4:Z88)/U88</f>
        <v>9.2853670393777381E-3</v>
      </c>
      <c r="AB88">
        <f t="shared" si="39"/>
        <v>6.662303172506193E-4</v>
      </c>
    </row>
    <row r="89" spans="1:28" ht="15.75" x14ac:dyDescent="0.25">
      <c r="A89" s="2">
        <v>42382</v>
      </c>
      <c r="B89">
        <v>3.64</v>
      </c>
      <c r="C89">
        <f t="shared" si="28"/>
        <v>-0.1012345679012345</v>
      </c>
      <c r="D89">
        <v>1.4694</v>
      </c>
      <c r="E89">
        <v>2.0926999999999998</v>
      </c>
      <c r="F89">
        <v>10.239100000000001</v>
      </c>
      <c r="G89">
        <f t="shared" si="24"/>
        <v>12.331800000000001</v>
      </c>
      <c r="H89">
        <f t="shared" si="25"/>
        <v>17.138033540000002</v>
      </c>
      <c r="I89" s="17">
        <f t="shared" si="26"/>
        <v>4.3347153060091514E-4</v>
      </c>
      <c r="J89" s="17">
        <f t="shared" si="27"/>
        <v>1.0004334715306009</v>
      </c>
      <c r="K89">
        <f t="shared" si="29"/>
        <v>-0.10166803943183542</v>
      </c>
      <c r="L89" s="37">
        <f t="shared" si="30"/>
        <v>1.033639024191324E-2</v>
      </c>
      <c r="M89" s="11"/>
      <c r="N89" s="11"/>
      <c r="O89" s="11">
        <f t="shared" si="31"/>
        <v>-1.3184190286959432</v>
      </c>
      <c r="P89" s="11"/>
      <c r="Q89" s="11">
        <f t="shared" si="32"/>
        <v>-1.3184190286959432</v>
      </c>
      <c r="R89" s="11">
        <f t="shared" si="33"/>
        <v>114</v>
      </c>
      <c r="S89" s="11">
        <f t="shared" si="34"/>
        <v>-1.3184190286959432</v>
      </c>
      <c r="T89" s="11">
        <f t="shared" si="35"/>
        <v>114</v>
      </c>
      <c r="U89">
        <v>86</v>
      </c>
      <c r="V89">
        <f t="shared" si="36"/>
        <v>0.44214876033057848</v>
      </c>
      <c r="W89">
        <f>SUM($V$4:V89)/U89</f>
        <v>1.335767826254085E-2</v>
      </c>
      <c r="X89">
        <f t="shared" si="37"/>
        <v>1.3949791724216223E-3</v>
      </c>
      <c r="Z89">
        <f t="shared" si="38"/>
        <v>0.44214876033057848</v>
      </c>
      <c r="AA89">
        <f>SUM($Z$4:Z89)/U89</f>
        <v>1.4318662310205652E-2</v>
      </c>
      <c r="AB89">
        <f t="shared" si="39"/>
        <v>1.6029156154925939E-3</v>
      </c>
    </row>
    <row r="90" spans="1:28" ht="15.75" x14ac:dyDescent="0.25">
      <c r="A90" s="2">
        <v>42383</v>
      </c>
      <c r="B90">
        <v>3.71</v>
      </c>
      <c r="C90">
        <f t="shared" si="28"/>
        <v>1.9230769230769187E-2</v>
      </c>
      <c r="D90">
        <v>1.4666999999999999</v>
      </c>
      <c r="E90">
        <v>2.0874000000000001</v>
      </c>
      <c r="F90">
        <v>10.1648</v>
      </c>
      <c r="G90">
        <f t="shared" si="24"/>
        <v>12.2522</v>
      </c>
      <c r="H90">
        <f t="shared" si="25"/>
        <v>16.996112159999999</v>
      </c>
      <c r="I90" s="17">
        <f t="shared" si="26"/>
        <v>4.3014870347568568E-4</v>
      </c>
      <c r="J90" s="17">
        <f t="shared" si="27"/>
        <v>1.0004301487034757</v>
      </c>
      <c r="K90">
        <f t="shared" si="29"/>
        <v>1.8800620527293501E-2</v>
      </c>
      <c r="L90" s="37">
        <f t="shared" si="30"/>
        <v>3.5346333221128977E-4</v>
      </c>
      <c r="M90" s="11"/>
      <c r="N90" s="11"/>
      <c r="O90" s="11">
        <f t="shared" si="31"/>
        <v>0.25045014381888187</v>
      </c>
      <c r="P90" s="11"/>
      <c r="Q90" s="11">
        <f t="shared" si="32"/>
        <v>0.25045014381888187</v>
      </c>
      <c r="R90" s="11">
        <f t="shared" si="33"/>
        <v>42</v>
      </c>
      <c r="S90" s="11">
        <f t="shared" si="34"/>
        <v>0.25045014381888187</v>
      </c>
      <c r="T90" s="11">
        <f t="shared" si="35"/>
        <v>42</v>
      </c>
      <c r="U90">
        <v>87</v>
      </c>
      <c r="V90">
        <f t="shared" si="36"/>
        <v>-0.15289256198347106</v>
      </c>
      <c r="W90">
        <f>SUM($V$4:V90)/U90</f>
        <v>1.144675596086255E-2</v>
      </c>
      <c r="X90">
        <f t="shared" si="37"/>
        <v>1.0363141196723803E-3</v>
      </c>
      <c r="Z90">
        <f t="shared" si="38"/>
        <v>-0.15289256198347106</v>
      </c>
      <c r="AA90">
        <f>SUM($Z$4:Z90)/U90</f>
        <v>1.2396694214876033E-2</v>
      </c>
      <c r="AB90">
        <f t="shared" si="39"/>
        <v>1.2154534898882964E-3</v>
      </c>
    </row>
    <row r="91" spans="1:28" ht="15.75" x14ac:dyDescent="0.25">
      <c r="A91" s="2">
        <v>42384</v>
      </c>
      <c r="B91">
        <v>3.56</v>
      </c>
      <c r="C91">
        <f t="shared" si="28"/>
        <v>-4.0431266846361162E-2</v>
      </c>
      <c r="D91">
        <v>1.4712000000000001</v>
      </c>
      <c r="E91">
        <v>2.0347</v>
      </c>
      <c r="F91">
        <v>10.2118</v>
      </c>
      <c r="G91">
        <f t="shared" si="24"/>
        <v>12.246500000000001</v>
      </c>
      <c r="H91">
        <f t="shared" si="25"/>
        <v>17.058300160000002</v>
      </c>
      <c r="I91" s="17">
        <f t="shared" si="26"/>
        <v>4.3160521520313466E-4</v>
      </c>
      <c r="J91" s="17">
        <f t="shared" si="27"/>
        <v>1.0004316052152031</v>
      </c>
      <c r="K91">
        <f t="shared" si="29"/>
        <v>-4.0862872061564297E-2</v>
      </c>
      <c r="L91" s="37">
        <f t="shared" si="30"/>
        <v>1.669774313119772E-3</v>
      </c>
      <c r="M91" s="11"/>
      <c r="N91" s="11"/>
      <c r="O91" s="11">
        <f t="shared" si="31"/>
        <v>-0.5265528630154398</v>
      </c>
      <c r="P91" s="11"/>
      <c r="Q91" s="11">
        <f t="shared" si="32"/>
        <v>-0.5265528630154398</v>
      </c>
      <c r="R91" s="11">
        <f t="shared" si="33"/>
        <v>84</v>
      </c>
      <c r="S91" s="11">
        <f t="shared" si="34"/>
        <v>-0.5265528630154398</v>
      </c>
      <c r="T91" s="11">
        <f t="shared" si="35"/>
        <v>84</v>
      </c>
      <c r="U91">
        <v>88</v>
      </c>
      <c r="V91">
        <f t="shared" si="36"/>
        <v>0.19421487603305787</v>
      </c>
      <c r="W91">
        <f>SUM($V$4:V91)/U91</f>
        <v>1.3523666416228404E-2</v>
      </c>
      <c r="X91">
        <f t="shared" si="37"/>
        <v>1.4631164266993922E-3</v>
      </c>
      <c r="Z91">
        <f t="shared" si="38"/>
        <v>0.19421487603305787</v>
      </c>
      <c r="AA91">
        <f>SUM($Z$4:Z91)/U91</f>
        <v>1.4462809917355374E-2</v>
      </c>
      <c r="AB91">
        <f t="shared" si="39"/>
        <v>1.6733829656444237E-3</v>
      </c>
    </row>
    <row r="92" spans="1:28" ht="15.75" x14ac:dyDescent="0.25">
      <c r="A92" s="2">
        <v>42388</v>
      </c>
      <c r="B92">
        <v>3.08</v>
      </c>
      <c r="C92">
        <f t="shared" si="28"/>
        <v>-0.1348314606741573</v>
      </c>
      <c r="D92">
        <v>1.4668999999999999</v>
      </c>
      <c r="E92">
        <v>2.0556000000000001</v>
      </c>
      <c r="F92">
        <v>10.206</v>
      </c>
      <c r="G92">
        <f t="shared" si="24"/>
        <v>12.2616</v>
      </c>
      <c r="H92">
        <f t="shared" si="25"/>
        <v>17.026781399999997</v>
      </c>
      <c r="I92" s="17">
        <f t="shared" si="26"/>
        <v>4.3086710745598999E-4</v>
      </c>
      <c r="J92" s="17">
        <f t="shared" si="27"/>
        <v>1.000430867107456</v>
      </c>
      <c r="K92">
        <f t="shared" si="29"/>
        <v>-0.13526232778161329</v>
      </c>
      <c r="L92" s="37">
        <f t="shared" si="30"/>
        <v>1.8295897316900595E-2</v>
      </c>
      <c r="M92" s="11"/>
      <c r="N92" s="11"/>
      <c r="O92" s="11">
        <f t="shared" si="31"/>
        <v>-1.7559650532919395</v>
      </c>
      <c r="P92" s="11"/>
      <c r="Q92" s="11">
        <f t="shared" si="32"/>
        <v>-1.7559650532919395</v>
      </c>
      <c r="R92" s="11">
        <f t="shared" si="33"/>
        <v>118</v>
      </c>
      <c r="S92" s="11">
        <f t="shared" si="34"/>
        <v>-1.7559650532919395</v>
      </c>
      <c r="T92" s="11">
        <f t="shared" si="35"/>
        <v>118</v>
      </c>
      <c r="U92">
        <v>89</v>
      </c>
      <c r="V92">
        <f t="shared" si="36"/>
        <v>0.47520661157024791</v>
      </c>
      <c r="W92">
        <f>SUM($V$4:V92)/U92</f>
        <v>1.8711115238183678E-2</v>
      </c>
      <c r="X92">
        <f t="shared" si="37"/>
        <v>2.8326744706942239E-3</v>
      </c>
      <c r="Z92">
        <f t="shared" si="38"/>
        <v>0.47520661157024791</v>
      </c>
      <c r="AA92">
        <f>SUM($Z$4:Z92)/U92</f>
        <v>1.9639706565140681E-2</v>
      </c>
      <c r="AB92">
        <f t="shared" si="39"/>
        <v>3.1208098711699881E-3</v>
      </c>
    </row>
    <row r="93" spans="1:28" ht="15.75" x14ac:dyDescent="0.25">
      <c r="A93" s="2">
        <v>42389</v>
      </c>
      <c r="B93">
        <v>3.32</v>
      </c>
      <c r="C93">
        <f t="shared" si="28"/>
        <v>7.7922077922077851E-2</v>
      </c>
      <c r="D93">
        <v>1.4372</v>
      </c>
      <c r="E93">
        <v>1.9824000000000002</v>
      </c>
      <c r="F93">
        <v>10.257</v>
      </c>
      <c r="G93">
        <f t="shared" si="24"/>
        <v>12.2394</v>
      </c>
      <c r="H93">
        <f t="shared" si="25"/>
        <v>16.7237604</v>
      </c>
      <c r="I93" s="17">
        <f t="shared" si="26"/>
        <v>4.2376081599582172E-4</v>
      </c>
      <c r="J93" s="17">
        <f t="shared" si="27"/>
        <v>1.0004237608159958</v>
      </c>
      <c r="K93">
        <f t="shared" si="29"/>
        <v>7.7498317106082029E-2</v>
      </c>
      <c r="L93" s="37">
        <f t="shared" si="30"/>
        <v>6.0059891542748461E-3</v>
      </c>
      <c r="M93" s="11"/>
      <c r="N93" s="11"/>
      <c r="O93" s="11">
        <f t="shared" si="31"/>
        <v>1.0148109723570291</v>
      </c>
      <c r="P93" s="11"/>
      <c r="Q93" s="11">
        <f t="shared" si="32"/>
        <v>1.0148109723570291</v>
      </c>
      <c r="R93" s="11">
        <f t="shared" si="33"/>
        <v>14</v>
      </c>
      <c r="S93" s="11">
        <f t="shared" si="34"/>
        <v>1.0148109723570291</v>
      </c>
      <c r="T93" s="11">
        <f t="shared" si="35"/>
        <v>14</v>
      </c>
      <c r="U93">
        <v>90</v>
      </c>
      <c r="V93">
        <f t="shared" si="36"/>
        <v>-0.38429752066115702</v>
      </c>
      <c r="W93">
        <f>SUM($V$4:V93)/U93</f>
        <v>1.4233241505968783E-2</v>
      </c>
      <c r="X93">
        <f t="shared" si="37"/>
        <v>1.657514976277357E-3</v>
      </c>
      <c r="Z93">
        <f t="shared" si="38"/>
        <v>-0.38429752066115702</v>
      </c>
      <c r="AA93">
        <f>SUM($Z$4:Z93)/U93</f>
        <v>1.5151515151515154E-2</v>
      </c>
      <c r="AB93">
        <f t="shared" si="39"/>
        <v>1.878287002253945E-3</v>
      </c>
    </row>
    <row r="94" spans="1:28" ht="15.75" x14ac:dyDescent="0.25">
      <c r="A94" s="2">
        <v>42390</v>
      </c>
      <c r="B94">
        <v>3.55</v>
      </c>
      <c r="C94">
        <f t="shared" si="28"/>
        <v>6.9277108433734941E-2</v>
      </c>
      <c r="D94">
        <v>1.4457</v>
      </c>
      <c r="E94">
        <v>2.0310999999999999</v>
      </c>
      <c r="F94">
        <v>10.2189</v>
      </c>
      <c r="G94">
        <f t="shared" si="24"/>
        <v>12.25</v>
      </c>
      <c r="H94">
        <f t="shared" si="25"/>
        <v>16.804563729999998</v>
      </c>
      <c r="I94" s="17">
        <f t="shared" si="26"/>
        <v>4.2565757106971525E-4</v>
      </c>
      <c r="J94" s="17">
        <f t="shared" si="27"/>
        <v>1.0004256575710697</v>
      </c>
      <c r="K94">
        <f t="shared" si="29"/>
        <v>6.8851450862665226E-2</v>
      </c>
      <c r="L94" s="37">
        <f t="shared" si="30"/>
        <v>4.7405222858940043E-3</v>
      </c>
      <c r="M94" s="11"/>
      <c r="N94" s="11"/>
      <c r="O94" s="11">
        <f t="shared" si="31"/>
        <v>0.90222401207043179</v>
      </c>
      <c r="P94" s="11"/>
      <c r="Q94" s="11">
        <f t="shared" si="32"/>
        <v>0.90222401207043179</v>
      </c>
      <c r="R94" s="11">
        <f t="shared" si="33"/>
        <v>16</v>
      </c>
      <c r="S94" s="11">
        <f t="shared" si="34"/>
        <v>0.90222401207043179</v>
      </c>
      <c r="T94" s="11">
        <f t="shared" si="35"/>
        <v>17</v>
      </c>
      <c r="U94">
        <v>91</v>
      </c>
      <c r="V94">
        <f t="shared" si="36"/>
        <v>-0.36776859504132231</v>
      </c>
      <c r="W94">
        <f>SUM($V$4:V94)/U94</f>
        <v>1.0035419126328222E-2</v>
      </c>
      <c r="X94">
        <f t="shared" si="37"/>
        <v>8.3314336097616015E-4</v>
      </c>
      <c r="Z94">
        <f t="shared" si="38"/>
        <v>-0.35950413223140498</v>
      </c>
      <c r="AA94">
        <f>SUM($Z$4:Z94)/U94</f>
        <v>1.1034420125329217E-2</v>
      </c>
      <c r="AB94">
        <f t="shared" si="39"/>
        <v>1.0072742638824192E-3</v>
      </c>
    </row>
    <row r="95" spans="1:28" ht="15.75" x14ac:dyDescent="0.25">
      <c r="A95" s="2">
        <v>42391</v>
      </c>
      <c r="B95">
        <v>3.51</v>
      </c>
      <c r="C95">
        <f t="shared" si="28"/>
        <v>-1.1267605633802828E-2</v>
      </c>
      <c r="D95">
        <v>1.4262999999999999</v>
      </c>
      <c r="E95">
        <v>2.0518999999999998</v>
      </c>
      <c r="F95">
        <v>10.1525</v>
      </c>
      <c r="G95">
        <f t="shared" si="24"/>
        <v>12.2044</v>
      </c>
      <c r="H95">
        <f t="shared" si="25"/>
        <v>16.532410749999997</v>
      </c>
      <c r="I95" s="17">
        <f t="shared" si="26"/>
        <v>4.1926389994428881E-4</v>
      </c>
      <c r="J95" s="17">
        <f t="shared" si="27"/>
        <v>1.0004192638999443</v>
      </c>
      <c r="K95">
        <f t="shared" si="29"/>
        <v>-1.1686869533747117E-2</v>
      </c>
      <c r="L95" s="37">
        <f t="shared" si="30"/>
        <v>1.3658291949882655E-4</v>
      </c>
      <c r="M95" s="11"/>
      <c r="N95" s="11"/>
      <c r="O95" s="11">
        <f t="shared" si="31"/>
        <v>-0.14674261947697914</v>
      </c>
      <c r="P95" s="11"/>
      <c r="Q95" s="11">
        <f t="shared" si="32"/>
        <v>-0.14674261947697914</v>
      </c>
      <c r="R95" s="11">
        <f t="shared" si="33"/>
        <v>65</v>
      </c>
      <c r="S95" s="11">
        <f t="shared" si="34"/>
        <v>-0.14674261947697914</v>
      </c>
      <c r="T95" s="11">
        <f t="shared" si="35"/>
        <v>65</v>
      </c>
      <c r="U95">
        <v>92</v>
      </c>
      <c r="V95">
        <f t="shared" si="36"/>
        <v>3.7190082644628086E-2</v>
      </c>
      <c r="W95">
        <f>SUM($V$4:V95)/U95</f>
        <v>1.0330578512396698E-2</v>
      </c>
      <c r="X95">
        <f t="shared" si="37"/>
        <v>8.9257440189753623E-4</v>
      </c>
      <c r="Z95">
        <f t="shared" si="38"/>
        <v>3.7190082644628086E-2</v>
      </c>
      <c r="AA95">
        <f>SUM($Z$4:Z95)/U95</f>
        <v>1.1318720804886814E-2</v>
      </c>
      <c r="AB95">
        <f t="shared" si="39"/>
        <v>1.0714942309659945E-3</v>
      </c>
    </row>
    <row r="96" spans="1:28" ht="15.75" x14ac:dyDescent="0.25">
      <c r="A96" s="2">
        <v>42394</v>
      </c>
      <c r="B96">
        <v>2.95</v>
      </c>
      <c r="C96">
        <f t="shared" si="28"/>
        <v>-0.15954415954415943</v>
      </c>
      <c r="D96">
        <v>1.4965999999999999</v>
      </c>
      <c r="E96">
        <v>2.0011999999999999</v>
      </c>
      <c r="F96">
        <v>10.0328</v>
      </c>
      <c r="G96">
        <f t="shared" si="24"/>
        <v>12.033999999999999</v>
      </c>
      <c r="H96">
        <f t="shared" si="25"/>
        <v>17.016288479999996</v>
      </c>
      <c r="I96" s="17">
        <f t="shared" si="26"/>
        <v>4.3062133979465678E-4</v>
      </c>
      <c r="J96" s="17">
        <f t="shared" si="27"/>
        <v>1.0004306213397947</v>
      </c>
      <c r="K96">
        <f t="shared" si="29"/>
        <v>-0.15997478088395409</v>
      </c>
      <c r="L96" s="37">
        <f t="shared" si="30"/>
        <v>2.5591930518869124E-2</v>
      </c>
      <c r="M96" s="11"/>
      <c r="N96" s="11"/>
      <c r="O96" s="11">
        <f t="shared" si="31"/>
        <v>-2.0778086005714673</v>
      </c>
      <c r="P96" s="11"/>
      <c r="Q96" s="11">
        <f t="shared" si="32"/>
        <v>-2.0778086005714673</v>
      </c>
      <c r="R96" s="11">
        <f t="shared" si="33"/>
        <v>119</v>
      </c>
      <c r="S96" s="11">
        <f t="shared" si="34"/>
        <v>-2.0778086005714673</v>
      </c>
      <c r="T96" s="11">
        <f t="shared" si="35"/>
        <v>119</v>
      </c>
      <c r="U96">
        <v>93</v>
      </c>
      <c r="V96">
        <f t="shared" si="36"/>
        <v>0.48347107438016534</v>
      </c>
      <c r="W96">
        <f>SUM($V$4:V96)/U96</f>
        <v>1.541811072602862E-2</v>
      </c>
      <c r="X96">
        <f t="shared" si="37"/>
        <v>2.0097988061352117E-3</v>
      </c>
      <c r="Z96">
        <f t="shared" si="38"/>
        <v>0.48347107438016534</v>
      </c>
      <c r="AA96">
        <f>SUM($Z$4:Z96)/U96</f>
        <v>1.6395627832577982E-2</v>
      </c>
      <c r="AB96">
        <f t="shared" si="39"/>
        <v>2.272722265297249E-3</v>
      </c>
    </row>
    <row r="97" spans="1:28" ht="15.75" x14ac:dyDescent="0.25">
      <c r="A97" s="2">
        <v>42395</v>
      </c>
      <c r="B97">
        <v>3.19</v>
      </c>
      <c r="C97">
        <f t="shared" si="28"/>
        <v>8.1355932203389741E-2</v>
      </c>
      <c r="D97">
        <v>1.5192999999999999</v>
      </c>
      <c r="E97">
        <v>1.9942</v>
      </c>
      <c r="F97">
        <v>10.055999999999999</v>
      </c>
      <c r="G97">
        <f t="shared" si="24"/>
        <v>12.050199999999998</v>
      </c>
      <c r="H97">
        <f t="shared" si="25"/>
        <v>17.272280799999997</v>
      </c>
      <c r="I97" s="17">
        <f t="shared" si="26"/>
        <v>4.3661098939207221E-4</v>
      </c>
      <c r="J97" s="17">
        <f t="shared" si="27"/>
        <v>1.0004366109893921</v>
      </c>
      <c r="K97">
        <f t="shared" si="29"/>
        <v>8.0919321213997669E-2</v>
      </c>
      <c r="L97" s="37">
        <f t="shared" si="30"/>
        <v>6.5479365457341331E-3</v>
      </c>
      <c r="M97" s="11"/>
      <c r="N97" s="11"/>
      <c r="O97" s="11">
        <f t="shared" si="31"/>
        <v>1.0595314558846267</v>
      </c>
      <c r="P97" s="11"/>
      <c r="Q97" s="11">
        <f t="shared" si="32"/>
        <v>1.0595314558846267</v>
      </c>
      <c r="R97" s="11">
        <f t="shared" si="33"/>
        <v>12</v>
      </c>
      <c r="S97" s="11">
        <f t="shared" si="34"/>
        <v>1.0595314558846267</v>
      </c>
      <c r="T97" s="11">
        <f t="shared" si="35"/>
        <v>12</v>
      </c>
      <c r="U97">
        <v>94</v>
      </c>
      <c r="V97">
        <f t="shared" si="36"/>
        <v>-0.40082644628099173</v>
      </c>
      <c r="W97">
        <f>SUM($V$4:V97)/U97</f>
        <v>1.098997714084755E-2</v>
      </c>
      <c r="X97">
        <f t="shared" si="37"/>
        <v>1.0321165609360962E-3</v>
      </c>
      <c r="Z97">
        <f t="shared" si="38"/>
        <v>-0.40082644628099173</v>
      </c>
      <c r="AA97">
        <f>SUM($Z$4:Z97)/U97</f>
        <v>1.1957095129242134E-2</v>
      </c>
      <c r="AB97">
        <f t="shared" si="39"/>
        <v>1.221761786308738E-3</v>
      </c>
    </row>
    <row r="98" spans="1:28" ht="15.75" x14ac:dyDescent="0.25">
      <c r="A98" s="2">
        <v>42396</v>
      </c>
      <c r="B98">
        <v>3.2800000000000002</v>
      </c>
      <c r="C98">
        <f t="shared" si="28"/>
        <v>2.8213166144200722E-2</v>
      </c>
      <c r="D98">
        <v>1.5058</v>
      </c>
      <c r="E98">
        <v>1.9992999999999999</v>
      </c>
      <c r="F98">
        <v>10.1462</v>
      </c>
      <c r="G98">
        <f t="shared" si="24"/>
        <v>12.1455</v>
      </c>
      <c r="H98">
        <f t="shared" si="25"/>
        <v>17.27744796</v>
      </c>
      <c r="I98" s="17">
        <f t="shared" si="26"/>
        <v>4.3673175512126683E-4</v>
      </c>
      <c r="J98" s="17">
        <f t="shared" si="27"/>
        <v>1.0004367317551213</v>
      </c>
      <c r="K98">
        <f t="shared" si="29"/>
        <v>2.7776434389079455E-2</v>
      </c>
      <c r="L98" s="37">
        <f t="shared" si="30"/>
        <v>7.715303073708358E-4</v>
      </c>
      <c r="M98" s="11"/>
      <c r="N98" s="11"/>
      <c r="O98" s="11">
        <f t="shared" si="31"/>
        <v>0.36743155895685692</v>
      </c>
      <c r="P98" s="11"/>
      <c r="Q98" s="11">
        <f t="shared" si="32"/>
        <v>0.36743155895685692</v>
      </c>
      <c r="R98" s="11">
        <f t="shared" si="33"/>
        <v>34</v>
      </c>
      <c r="S98" s="11">
        <f t="shared" si="34"/>
        <v>0.36743155895685692</v>
      </c>
      <c r="T98" s="11">
        <f t="shared" si="35"/>
        <v>34</v>
      </c>
      <c r="U98">
        <v>95</v>
      </c>
      <c r="V98">
        <f t="shared" si="36"/>
        <v>-0.21900826446280991</v>
      </c>
      <c r="W98">
        <f>SUM($V$4:V98)/U98</f>
        <v>8.5689430187037875E-3</v>
      </c>
      <c r="X98">
        <f t="shared" si="37"/>
        <v>6.3414041122638882E-4</v>
      </c>
      <c r="Z98">
        <f t="shared" si="38"/>
        <v>-0.21900826446280991</v>
      </c>
      <c r="AA98">
        <f>SUM($Z$4:Z98)/U98</f>
        <v>9.5258808177468481E-3</v>
      </c>
      <c r="AB98">
        <f t="shared" si="39"/>
        <v>7.836844098747409E-4</v>
      </c>
    </row>
    <row r="99" spans="1:28" ht="15.75" x14ac:dyDescent="0.25">
      <c r="A99" s="2">
        <v>42397</v>
      </c>
      <c r="B99">
        <v>3.16</v>
      </c>
      <c r="C99">
        <f t="shared" si="28"/>
        <v>-3.6585365853658569E-2</v>
      </c>
      <c r="D99">
        <v>1.4966999999999999</v>
      </c>
      <c r="E99">
        <v>1.9784000000000002</v>
      </c>
      <c r="F99">
        <v>10.066000000000001</v>
      </c>
      <c r="G99">
        <f t="shared" si="24"/>
        <v>12.044400000000001</v>
      </c>
      <c r="H99">
        <f t="shared" si="25"/>
        <v>17.044182200000002</v>
      </c>
      <c r="I99" s="17">
        <f t="shared" si="26"/>
        <v>4.3127462468617317E-4</v>
      </c>
      <c r="J99" s="17">
        <f t="shared" si="27"/>
        <v>1.0004312746246862</v>
      </c>
      <c r="K99">
        <f t="shared" si="29"/>
        <v>-3.7016640478344742E-2</v>
      </c>
      <c r="L99" s="37">
        <f t="shared" si="30"/>
        <v>1.3702316723030305E-3</v>
      </c>
      <c r="M99" s="11"/>
      <c r="N99" s="11"/>
      <c r="O99" s="11">
        <f t="shared" si="31"/>
        <v>-0.47646612726519133</v>
      </c>
      <c r="P99" s="11"/>
      <c r="Q99" s="11">
        <f t="shared" si="32"/>
        <v>-0.47646612726519133</v>
      </c>
      <c r="R99" s="11">
        <f t="shared" si="33"/>
        <v>79</v>
      </c>
      <c r="S99" s="11">
        <f t="shared" si="34"/>
        <v>-0.47646612726519133</v>
      </c>
      <c r="T99" s="11">
        <f t="shared" si="35"/>
        <v>79</v>
      </c>
      <c r="U99">
        <v>96</v>
      </c>
      <c r="V99">
        <f t="shared" si="36"/>
        <v>0.15289256198347112</v>
      </c>
      <c r="W99">
        <f>SUM($V$4:V99)/U99</f>
        <v>1.007231404958678E-2</v>
      </c>
      <c r="X99">
        <f t="shared" si="37"/>
        <v>8.8539499909966451E-4</v>
      </c>
      <c r="Z99">
        <f t="shared" si="38"/>
        <v>0.15289256198347112</v>
      </c>
      <c r="AA99">
        <f>SUM($Z$4:Z99)/U99</f>
        <v>1.1019283746556476E-2</v>
      </c>
      <c r="AB99">
        <f t="shared" si="39"/>
        <v>1.0597057246876252E-3</v>
      </c>
    </row>
    <row r="100" spans="1:28" ht="15.75" x14ac:dyDescent="0.25">
      <c r="A100" s="2">
        <v>42398</v>
      </c>
      <c r="B100">
        <v>3.39</v>
      </c>
      <c r="C100">
        <f t="shared" si="28"/>
        <v>7.2784810126582264E-2</v>
      </c>
      <c r="D100">
        <v>1.5297000000000001</v>
      </c>
      <c r="E100">
        <v>1.9209000000000001</v>
      </c>
      <c r="F100">
        <v>9.8673999999999999</v>
      </c>
      <c r="G100">
        <f t="shared" si="24"/>
        <v>11.7883</v>
      </c>
      <c r="H100">
        <f t="shared" si="25"/>
        <v>17.01506178</v>
      </c>
      <c r="I100" s="17">
        <f t="shared" si="26"/>
        <v>4.3059260630151641E-4</v>
      </c>
      <c r="J100" s="17">
        <f t="shared" si="27"/>
        <v>1.0004305926063015</v>
      </c>
      <c r="K100">
        <f t="shared" si="29"/>
        <v>7.2354217520280747E-2</v>
      </c>
      <c r="L100" s="37">
        <f t="shared" si="30"/>
        <v>5.2351327929721012E-3</v>
      </c>
      <c r="M100" s="11"/>
      <c r="N100" s="11"/>
      <c r="O100" s="11">
        <f t="shared" si="31"/>
        <v>0.94790624052969397</v>
      </c>
      <c r="P100" s="11"/>
      <c r="Q100" s="11">
        <f t="shared" ref="Q100:Q122" si="40">O100</f>
        <v>0.94790624052969397</v>
      </c>
      <c r="R100" s="11">
        <f t="shared" ref="R100:R131" si="41">RANK(Q100,$Q$4:$Q$123)</f>
        <v>15</v>
      </c>
      <c r="S100" s="11">
        <f t="shared" ref="S100:S122" si="42">O100</f>
        <v>0.94790624052969397</v>
      </c>
      <c r="T100" s="11">
        <f t="shared" ref="T100:T131" si="43">RANK(S100,$S$4:$S$123)</f>
        <v>16</v>
      </c>
      <c r="U100">
        <v>97</v>
      </c>
      <c r="V100">
        <f t="shared" ref="V100:V123" si="44">R100/(COUNT($U$4:$U$123)+1)-0.5</f>
        <v>-0.37603305785123964</v>
      </c>
      <c r="W100">
        <f>SUM($V$4:V100)/U100</f>
        <v>6.0918462980318689E-3</v>
      </c>
      <c r="X100">
        <f t="shared" ref="X100:X131" si="45">(U100/11)*W100^2</f>
        <v>3.2724794162981136E-4</v>
      </c>
      <c r="Z100">
        <f t="shared" ref="Z100:Z123" si="46">T100/(COUNT($U$4:$U$123)+1)-0.5</f>
        <v>-0.36776859504132231</v>
      </c>
      <c r="AA100">
        <f>SUM($Z$4:Z100)/U100</f>
        <v>7.1142540683309221E-3</v>
      </c>
      <c r="AB100">
        <f t="shared" ref="AB100:AB131" si="47">(U100/11)*AA100^2</f>
        <v>4.4631120563909258E-4</v>
      </c>
    </row>
    <row r="101" spans="1:28" ht="15.75" x14ac:dyDescent="0.25">
      <c r="A101" s="2">
        <v>42401</v>
      </c>
      <c r="B101">
        <v>3.21</v>
      </c>
      <c r="C101">
        <f t="shared" si="28"/>
        <v>-5.3097345132743411E-2</v>
      </c>
      <c r="D101">
        <v>1.5407999999999999</v>
      </c>
      <c r="E101">
        <v>1.9485999999999999</v>
      </c>
      <c r="F101">
        <v>9.8507999999999996</v>
      </c>
      <c r="G101">
        <f t="shared" si="24"/>
        <v>11.799399999999999</v>
      </c>
      <c r="H101">
        <f t="shared" si="25"/>
        <v>17.126712639999997</v>
      </c>
      <c r="I101" s="17">
        <f t="shared" si="26"/>
        <v>4.3320662002077626E-4</v>
      </c>
      <c r="J101" s="17">
        <f t="shared" si="27"/>
        <v>1.0004332066200208</v>
      </c>
      <c r="K101">
        <f t="shared" si="29"/>
        <v>-5.3530551752764187E-2</v>
      </c>
      <c r="L101" s="37">
        <f t="shared" si="30"/>
        <v>2.8655199709553651E-3</v>
      </c>
      <c r="M101" s="11"/>
      <c r="N101" s="11"/>
      <c r="O101" s="11">
        <f t="shared" si="31"/>
        <v>-0.69150836169461405</v>
      </c>
      <c r="P101" s="11"/>
      <c r="Q101" s="11">
        <f t="shared" si="40"/>
        <v>-0.69150836169461405</v>
      </c>
      <c r="R101" s="11">
        <f t="shared" si="41"/>
        <v>93</v>
      </c>
      <c r="S101" s="11">
        <f t="shared" si="42"/>
        <v>-0.69150836169461405</v>
      </c>
      <c r="T101" s="11">
        <f t="shared" si="43"/>
        <v>93</v>
      </c>
      <c r="U101">
        <v>98</v>
      </c>
      <c r="V101">
        <f t="shared" si="44"/>
        <v>0.26859504132231404</v>
      </c>
      <c r="W101">
        <f>SUM($V$4:V101)/U101</f>
        <v>8.7704503288918902E-3</v>
      </c>
      <c r="X101">
        <f t="shared" si="45"/>
        <v>6.8529439083753326E-4</v>
      </c>
      <c r="Z101">
        <f t="shared" si="46"/>
        <v>0.26859504132231404</v>
      </c>
      <c r="AA101">
        <f>SUM($Z$4:Z101)/U101</f>
        <v>9.7824253668409543E-3</v>
      </c>
      <c r="AB101">
        <f t="shared" si="47"/>
        <v>8.5256299215142825E-4</v>
      </c>
    </row>
    <row r="102" spans="1:28" ht="15.75" x14ac:dyDescent="0.25">
      <c r="A102" s="2">
        <v>42402</v>
      </c>
      <c r="B102">
        <v>2.99</v>
      </c>
      <c r="C102">
        <f t="shared" si="28"/>
        <v>-6.8535825545171264E-2</v>
      </c>
      <c r="D102">
        <v>1.5580000000000001</v>
      </c>
      <c r="E102">
        <v>1.8448</v>
      </c>
      <c r="F102">
        <v>10.0032</v>
      </c>
      <c r="G102">
        <f t="shared" si="24"/>
        <v>11.847999999999999</v>
      </c>
      <c r="H102">
        <f t="shared" si="25"/>
        <v>17.429785599999999</v>
      </c>
      <c r="I102" s="17">
        <f t="shared" si="26"/>
        <v>4.4028977476906483E-4</v>
      </c>
      <c r="J102" s="17">
        <f t="shared" si="27"/>
        <v>1.0004402897747691</v>
      </c>
      <c r="K102">
        <f t="shared" si="29"/>
        <v>-6.8976115319940329E-2</v>
      </c>
      <c r="L102" s="37">
        <f t="shared" si="30"/>
        <v>4.7577044846297068E-3</v>
      </c>
      <c r="M102" s="11"/>
      <c r="N102" s="11"/>
      <c r="O102" s="11">
        <f t="shared" si="31"/>
        <v>-0.89256998295576684</v>
      </c>
      <c r="P102" s="11"/>
      <c r="Q102" s="11">
        <f t="shared" si="40"/>
        <v>-0.89256998295576684</v>
      </c>
      <c r="R102" s="11">
        <f t="shared" si="41"/>
        <v>104</v>
      </c>
      <c r="S102" s="11">
        <f t="shared" si="42"/>
        <v>-0.89256998295576684</v>
      </c>
      <c r="T102" s="11">
        <f t="shared" si="43"/>
        <v>104</v>
      </c>
      <c r="U102">
        <v>99</v>
      </c>
      <c r="V102">
        <f t="shared" si="44"/>
        <v>0.35950413223140498</v>
      </c>
      <c r="W102">
        <f>SUM($V$4:V102)/U102</f>
        <v>1.231321479255364E-2</v>
      </c>
      <c r="X102">
        <f t="shared" si="45"/>
        <v>1.364537326748056E-3</v>
      </c>
      <c r="Z102">
        <f t="shared" si="46"/>
        <v>0.35950413223140498</v>
      </c>
      <c r="AA102">
        <f>SUM($Z$4:Z102)/U102</f>
        <v>1.3314967860422407E-2</v>
      </c>
      <c r="AB102">
        <f t="shared" si="47"/>
        <v>1.595595322116735E-3</v>
      </c>
    </row>
    <row r="103" spans="1:28" ht="15.75" x14ac:dyDescent="0.25">
      <c r="A103" s="2">
        <v>42403</v>
      </c>
      <c r="B103">
        <v>3.36</v>
      </c>
      <c r="C103">
        <f t="shared" si="28"/>
        <v>0.12374581939799319</v>
      </c>
      <c r="D103">
        <v>1.5724</v>
      </c>
      <c r="E103">
        <v>1.8860999999999999</v>
      </c>
      <c r="F103">
        <v>9.9941999999999993</v>
      </c>
      <c r="G103">
        <f t="shared" si="24"/>
        <v>11.880299999999998</v>
      </c>
      <c r="H103">
        <f t="shared" si="25"/>
        <v>17.600980079999999</v>
      </c>
      <c r="I103" s="17">
        <f t="shared" si="26"/>
        <v>4.4428272861041229E-4</v>
      </c>
      <c r="J103" s="17">
        <f t="shared" si="27"/>
        <v>1.0004442827286104</v>
      </c>
      <c r="K103">
        <f t="shared" si="29"/>
        <v>0.12330153666938277</v>
      </c>
      <c r="L103" s="37">
        <f t="shared" si="30"/>
        <v>1.5203268945031144E-2</v>
      </c>
      <c r="M103" s="11"/>
      <c r="N103" s="11"/>
      <c r="O103" s="11">
        <f t="shared" si="31"/>
        <v>1.6115922297910679</v>
      </c>
      <c r="P103" s="11"/>
      <c r="Q103" s="11">
        <f t="shared" si="40"/>
        <v>1.6115922297910679</v>
      </c>
      <c r="R103" s="11">
        <f t="shared" si="41"/>
        <v>7</v>
      </c>
      <c r="S103" s="11">
        <f t="shared" si="42"/>
        <v>1.6115922297910679</v>
      </c>
      <c r="T103" s="11">
        <f t="shared" si="43"/>
        <v>7</v>
      </c>
      <c r="U103">
        <v>100</v>
      </c>
      <c r="V103">
        <f t="shared" si="44"/>
        <v>-0.44214876033057848</v>
      </c>
      <c r="W103">
        <f>SUM($V$4:V103)/U103</f>
        <v>7.7685950413223194E-3</v>
      </c>
      <c r="X103">
        <f t="shared" si="45"/>
        <v>5.4864608105507028E-4</v>
      </c>
      <c r="Z103">
        <f t="shared" si="46"/>
        <v>-0.44214876033057848</v>
      </c>
      <c r="AA103">
        <f>SUM($Z$4:Z103)/U103</f>
        <v>8.7603305785123979E-3</v>
      </c>
      <c r="AB103">
        <f t="shared" si="47"/>
        <v>6.9766719858926701E-4</v>
      </c>
    </row>
    <row r="104" spans="1:28" ht="15.75" x14ac:dyDescent="0.25">
      <c r="A104" s="2">
        <v>42404</v>
      </c>
      <c r="B104">
        <v>3.26</v>
      </c>
      <c r="C104">
        <f t="shared" si="28"/>
        <v>-2.9761904761904788E-2</v>
      </c>
      <c r="D104">
        <v>1.5691000000000002</v>
      </c>
      <c r="E104">
        <v>1.8395000000000001</v>
      </c>
      <c r="F104">
        <v>9.9702999999999999</v>
      </c>
      <c r="G104">
        <f t="shared" si="24"/>
        <v>11.809799999999999</v>
      </c>
      <c r="H104">
        <f t="shared" si="25"/>
        <v>17.483897729999999</v>
      </c>
      <c r="I104" s="17">
        <f t="shared" si="26"/>
        <v>4.4155251756983205E-4</v>
      </c>
      <c r="J104" s="17">
        <f t="shared" si="27"/>
        <v>1.0004415525175698</v>
      </c>
      <c r="K104">
        <f t="shared" si="29"/>
        <v>-3.020345727947462E-2</v>
      </c>
      <c r="L104" s="37">
        <f t="shared" si="30"/>
        <v>9.1224883163304839E-4</v>
      </c>
      <c r="M104" s="11"/>
      <c r="N104" s="11"/>
      <c r="O104" s="11">
        <f t="shared" si="31"/>
        <v>-0.38760141305303264</v>
      </c>
      <c r="P104" s="11"/>
      <c r="Q104" s="11">
        <f t="shared" si="40"/>
        <v>-0.38760141305303264</v>
      </c>
      <c r="R104" s="11">
        <f t="shared" si="41"/>
        <v>74</v>
      </c>
      <c r="S104" s="11">
        <f t="shared" si="42"/>
        <v>-0.38760141305303264</v>
      </c>
      <c r="T104" s="11">
        <f t="shared" si="43"/>
        <v>74</v>
      </c>
      <c r="U104">
        <v>101</v>
      </c>
      <c r="V104">
        <f t="shared" si="44"/>
        <v>0.11157024793388426</v>
      </c>
      <c r="W104">
        <f>SUM($V$4:V104)/U104</f>
        <v>8.7963341788724371E-3</v>
      </c>
      <c r="X104">
        <f t="shared" si="45"/>
        <v>7.1044772669330385E-4</v>
      </c>
      <c r="Z104">
        <f t="shared" si="46"/>
        <v>0.11157024793388426</v>
      </c>
      <c r="AA104">
        <f>SUM($Z$4:Z104)/U104</f>
        <v>9.7782505523279616E-3</v>
      </c>
      <c r="AB104">
        <f t="shared" si="47"/>
        <v>8.7791205184311911E-4</v>
      </c>
    </row>
    <row r="105" spans="1:28" ht="15.75" x14ac:dyDescent="0.25">
      <c r="A105" s="2">
        <v>42405</v>
      </c>
      <c r="B105">
        <v>3.06</v>
      </c>
      <c r="C105">
        <f t="shared" si="28"/>
        <v>-6.1349693251533666E-2</v>
      </c>
      <c r="D105">
        <v>1.5822000000000001</v>
      </c>
      <c r="E105">
        <v>1.8357000000000001</v>
      </c>
      <c r="F105">
        <v>10.0228</v>
      </c>
      <c r="G105">
        <f t="shared" si="24"/>
        <v>11.858499999999999</v>
      </c>
      <c r="H105">
        <f t="shared" si="25"/>
        <v>17.69377416</v>
      </c>
      <c r="I105" s="17">
        <f t="shared" si="26"/>
        <v>4.4644464331300426E-4</v>
      </c>
      <c r="J105" s="17">
        <f t="shared" si="27"/>
        <v>1.000446444643313</v>
      </c>
      <c r="K105">
        <f t="shared" si="29"/>
        <v>-6.179613789484667E-2</v>
      </c>
      <c r="L105" s="37">
        <f t="shared" si="30"/>
        <v>3.8187626587189048E-3</v>
      </c>
      <c r="M105" s="11"/>
      <c r="N105" s="11"/>
      <c r="O105" s="11">
        <f t="shared" si="31"/>
        <v>-0.79898205390072818</v>
      </c>
      <c r="P105" s="11"/>
      <c r="Q105" s="11">
        <f t="shared" si="40"/>
        <v>-0.79898205390072818</v>
      </c>
      <c r="R105" s="11">
        <f t="shared" si="41"/>
        <v>99</v>
      </c>
      <c r="S105" s="11">
        <f t="shared" si="42"/>
        <v>-0.79898205390072818</v>
      </c>
      <c r="T105" s="11">
        <f t="shared" si="43"/>
        <v>99</v>
      </c>
      <c r="U105">
        <v>102</v>
      </c>
      <c r="V105">
        <f t="shared" si="44"/>
        <v>0.31818181818181823</v>
      </c>
      <c r="W105">
        <f>SUM($V$4:V105)/U105</f>
        <v>1.1829525198509159E-2</v>
      </c>
      <c r="X105">
        <f t="shared" si="45"/>
        <v>1.2976038159146039E-3</v>
      </c>
      <c r="Z105">
        <f t="shared" si="46"/>
        <v>0.31818181818181823</v>
      </c>
      <c r="AA105">
        <f>SUM($Z$4:Z105)/U105</f>
        <v>1.2801814940852375E-2</v>
      </c>
      <c r="AB105">
        <f t="shared" si="47"/>
        <v>1.5196745008675249E-3</v>
      </c>
    </row>
    <row r="106" spans="1:28" ht="15.75" x14ac:dyDescent="0.25">
      <c r="A106" s="2">
        <v>42408</v>
      </c>
      <c r="B106">
        <v>2.04</v>
      </c>
      <c r="C106">
        <f t="shared" si="28"/>
        <v>-0.33333333333333331</v>
      </c>
      <c r="D106">
        <v>1.7215</v>
      </c>
      <c r="E106">
        <v>1.7483</v>
      </c>
      <c r="F106">
        <v>10.072100000000001</v>
      </c>
      <c r="G106">
        <f t="shared" si="24"/>
        <v>11.820400000000001</v>
      </c>
      <c r="H106">
        <f t="shared" si="25"/>
        <v>19.087420150000003</v>
      </c>
      <c r="I106" s="17">
        <f t="shared" si="26"/>
        <v>4.7871087571360604E-4</v>
      </c>
      <c r="J106" s="17">
        <f t="shared" si="27"/>
        <v>1.0004787108757136</v>
      </c>
      <c r="K106">
        <f t="shared" si="29"/>
        <v>-0.33381204420904692</v>
      </c>
      <c r="L106" s="37">
        <f t="shared" si="30"/>
        <v>0.1114304808590227</v>
      </c>
      <c r="M106" s="11"/>
      <c r="N106" s="11"/>
      <c r="O106" s="11">
        <f t="shared" si="31"/>
        <v>-4.3411358261939617</v>
      </c>
      <c r="P106" s="11"/>
      <c r="Q106" s="11">
        <f t="shared" si="40"/>
        <v>-4.3411358261939617</v>
      </c>
      <c r="R106" s="11">
        <f t="shared" si="41"/>
        <v>120</v>
      </c>
      <c r="S106" s="11">
        <f t="shared" si="42"/>
        <v>-4.3411358261939617</v>
      </c>
      <c r="T106" s="11">
        <f t="shared" si="43"/>
        <v>120</v>
      </c>
      <c r="U106">
        <v>103</v>
      </c>
      <c r="V106">
        <f t="shared" si="44"/>
        <v>0.49173553719008267</v>
      </c>
      <c r="W106">
        <f>SUM($V$4:V106)/U106</f>
        <v>1.6488806868330264E-2</v>
      </c>
      <c r="X106">
        <f t="shared" si="45"/>
        <v>2.5457924954484373E-3</v>
      </c>
      <c r="Z106">
        <f t="shared" si="46"/>
        <v>0.49173553719008267</v>
      </c>
      <c r="AA106">
        <f>SUM($Z$4:Z106)/U106</f>
        <v>1.7451656904437136E-2</v>
      </c>
      <c r="AB106">
        <f t="shared" si="47"/>
        <v>2.8517921688317634E-3</v>
      </c>
    </row>
    <row r="107" spans="1:28" ht="15.75" x14ac:dyDescent="0.25">
      <c r="A107" s="2">
        <v>42409</v>
      </c>
      <c r="B107">
        <v>1.95</v>
      </c>
      <c r="C107">
        <f t="shared" si="28"/>
        <v>-4.4117647058823567E-2</v>
      </c>
      <c r="D107">
        <v>1.7222</v>
      </c>
      <c r="E107">
        <v>1.726</v>
      </c>
      <c r="F107">
        <v>10.0581</v>
      </c>
      <c r="G107">
        <f t="shared" si="24"/>
        <v>11.784099999999999</v>
      </c>
      <c r="H107">
        <f t="shared" si="25"/>
        <v>19.048059819999999</v>
      </c>
      <c r="I107" s="17">
        <f t="shared" si="26"/>
        <v>4.7780476886050138E-4</v>
      </c>
      <c r="J107" s="17">
        <f t="shared" si="27"/>
        <v>1.0004778047688605</v>
      </c>
      <c r="K107">
        <f t="shared" si="29"/>
        <v>-4.4595451827684068E-2</v>
      </c>
      <c r="L107" s="37">
        <f t="shared" si="30"/>
        <v>1.9887543237152904E-3</v>
      </c>
      <c r="M107" s="11"/>
      <c r="N107" s="11"/>
      <c r="O107" s="11">
        <f t="shared" si="31"/>
        <v>-0.57456209464331898</v>
      </c>
      <c r="P107" s="11"/>
      <c r="Q107" s="11">
        <f t="shared" si="40"/>
        <v>-0.57456209464331898</v>
      </c>
      <c r="R107" s="11">
        <f t="shared" si="41"/>
        <v>87</v>
      </c>
      <c r="S107" s="11">
        <f t="shared" si="42"/>
        <v>-0.57456209464331898</v>
      </c>
      <c r="T107" s="11">
        <f t="shared" si="43"/>
        <v>87</v>
      </c>
      <c r="U107">
        <v>104</v>
      </c>
      <c r="V107">
        <f t="shared" si="44"/>
        <v>0.21900826446280997</v>
      </c>
      <c r="W107">
        <f>SUM($V$4:V107)/U107</f>
        <v>1.843610934520026E-2</v>
      </c>
      <c r="X107">
        <f t="shared" si="45"/>
        <v>3.2135066627246144E-3</v>
      </c>
      <c r="Z107">
        <f t="shared" si="46"/>
        <v>0.21900826446280997</v>
      </c>
      <c r="AA107">
        <f>SUM($Z$4:Z107)/U107</f>
        <v>1.9389701207883029E-2</v>
      </c>
      <c r="AB107">
        <f t="shared" si="47"/>
        <v>3.5545357586201807E-3</v>
      </c>
    </row>
    <row r="108" spans="1:28" ht="15.75" x14ac:dyDescent="0.25">
      <c r="A108" s="2">
        <v>42410</v>
      </c>
      <c r="B108">
        <v>1.7</v>
      </c>
      <c r="C108">
        <f t="shared" si="28"/>
        <v>-0.12820512820512822</v>
      </c>
      <c r="D108">
        <v>1.7231000000000001</v>
      </c>
      <c r="E108">
        <v>1.6680999999999999</v>
      </c>
      <c r="F108">
        <v>10.050700000000001</v>
      </c>
      <c r="G108">
        <f t="shared" si="24"/>
        <v>11.718800000000002</v>
      </c>
      <c r="H108">
        <f t="shared" si="25"/>
        <v>18.986461170000005</v>
      </c>
      <c r="I108" s="17">
        <f t="shared" si="26"/>
        <v>4.7638611795219887E-4</v>
      </c>
      <c r="J108" s="17">
        <f t="shared" si="27"/>
        <v>1.0004763861179522</v>
      </c>
      <c r="K108">
        <f t="shared" si="29"/>
        <v>-0.12868151432308042</v>
      </c>
      <c r="L108" s="37">
        <f t="shared" si="30"/>
        <v>1.6558932128481151E-2</v>
      </c>
      <c r="M108" s="11"/>
      <c r="N108" s="11"/>
      <c r="O108" s="11">
        <f t="shared" si="31"/>
        <v>-1.6696676254592162</v>
      </c>
      <c r="P108" s="11"/>
      <c r="Q108" s="11">
        <f t="shared" si="40"/>
        <v>-1.6696676254592162</v>
      </c>
      <c r="R108" s="11">
        <f t="shared" si="41"/>
        <v>117</v>
      </c>
      <c r="S108" s="11">
        <f t="shared" si="42"/>
        <v>-1.6696676254592162</v>
      </c>
      <c r="T108" s="11">
        <f t="shared" si="43"/>
        <v>117</v>
      </c>
      <c r="U108">
        <v>105</v>
      </c>
      <c r="V108">
        <f t="shared" si="44"/>
        <v>0.46694214876033058</v>
      </c>
      <c r="W108">
        <f>SUM($V$4:V108)/U108</f>
        <v>2.2707595434868166E-2</v>
      </c>
      <c r="X108">
        <f t="shared" si="45"/>
        <v>4.9219694086847987E-3</v>
      </c>
      <c r="Z108">
        <f t="shared" si="46"/>
        <v>0.46694214876033058</v>
      </c>
      <c r="AA108">
        <f>SUM($Z$4:Z108)/U108</f>
        <v>2.3652105470287295E-2</v>
      </c>
      <c r="AB108">
        <f t="shared" si="47"/>
        <v>5.3399381621497622E-3</v>
      </c>
    </row>
    <row r="109" spans="1:28" ht="15.75" x14ac:dyDescent="0.25">
      <c r="A109" s="2">
        <v>42411</v>
      </c>
      <c r="B109">
        <v>1.78</v>
      </c>
      <c r="C109">
        <f t="shared" si="28"/>
        <v>4.7058823529411806E-2</v>
      </c>
      <c r="D109">
        <v>1.7029999999999998</v>
      </c>
      <c r="E109">
        <v>1.659</v>
      </c>
      <c r="F109">
        <v>10.0928</v>
      </c>
      <c r="G109">
        <f t="shared" si="24"/>
        <v>11.751800000000001</v>
      </c>
      <c r="H109">
        <f t="shared" si="25"/>
        <v>18.847038399999999</v>
      </c>
      <c r="I109" s="17">
        <f t="shared" si="26"/>
        <v>4.7317242776534485E-4</v>
      </c>
      <c r="J109" s="17">
        <f t="shared" si="27"/>
        <v>1.0004731724277653</v>
      </c>
      <c r="K109">
        <f t="shared" si="29"/>
        <v>4.6585651101646461E-2</v>
      </c>
      <c r="L109" s="37">
        <f t="shared" si="30"/>
        <v>2.170222888564334E-3</v>
      </c>
      <c r="M109" s="11"/>
      <c r="N109" s="11"/>
      <c r="O109" s="11">
        <f t="shared" si="31"/>
        <v>0.6128662342862069</v>
      </c>
      <c r="P109" s="11"/>
      <c r="Q109" s="11">
        <f t="shared" si="40"/>
        <v>0.6128662342862069</v>
      </c>
      <c r="R109" s="11">
        <f t="shared" si="41"/>
        <v>23</v>
      </c>
      <c r="S109" s="11">
        <f t="shared" si="42"/>
        <v>0.6128662342862069</v>
      </c>
      <c r="T109" s="11">
        <f t="shared" si="43"/>
        <v>24</v>
      </c>
      <c r="U109">
        <v>106</v>
      </c>
      <c r="V109">
        <f t="shared" si="44"/>
        <v>-0.30991735537190079</v>
      </c>
      <c r="W109">
        <f>SUM($V$4:V109)/U109</f>
        <v>1.9569624200842045E-2</v>
      </c>
      <c r="X109">
        <f t="shared" si="45"/>
        <v>3.6904400258537602E-3</v>
      </c>
      <c r="Z109">
        <f t="shared" si="46"/>
        <v>-0.30165289256198347</v>
      </c>
      <c r="AA109">
        <f>SUM($Z$4:Z109)/U109</f>
        <v>2.0583190394511158E-2</v>
      </c>
      <c r="AB109">
        <f t="shared" si="47"/>
        <v>4.0826162765972562E-3</v>
      </c>
    </row>
    <row r="110" spans="1:28" ht="15.75" x14ac:dyDescent="0.25">
      <c r="A110" s="2">
        <v>42412</v>
      </c>
      <c r="B110">
        <v>1.5899999999999999</v>
      </c>
      <c r="C110">
        <f t="shared" si="28"/>
        <v>-0.10674157303370796</v>
      </c>
      <c r="D110">
        <v>1.6375</v>
      </c>
      <c r="E110">
        <v>1.7481</v>
      </c>
      <c r="F110">
        <v>10.0406</v>
      </c>
      <c r="G110">
        <f t="shared" si="24"/>
        <v>11.788699999999999</v>
      </c>
      <c r="H110">
        <f t="shared" si="25"/>
        <v>18.189582499999997</v>
      </c>
      <c r="I110" s="17">
        <f t="shared" si="26"/>
        <v>4.5796724754731954E-4</v>
      </c>
      <c r="J110" s="17">
        <f t="shared" si="27"/>
        <v>1.0004579672475473</v>
      </c>
      <c r="K110">
        <f t="shared" si="29"/>
        <v>-0.10719954028125528</v>
      </c>
      <c r="L110" s="37">
        <f t="shared" si="30"/>
        <v>1.1491741436512473E-2</v>
      </c>
      <c r="M110" s="11"/>
      <c r="N110" s="11"/>
      <c r="O110" s="11">
        <f t="shared" si="31"/>
        <v>-1.3901390005227867</v>
      </c>
      <c r="P110" s="11"/>
      <c r="Q110" s="11">
        <f t="shared" si="40"/>
        <v>-1.3901390005227867</v>
      </c>
      <c r="R110" s="11">
        <f t="shared" si="41"/>
        <v>115</v>
      </c>
      <c r="S110" s="11">
        <f t="shared" si="42"/>
        <v>-1.3901390005227867</v>
      </c>
      <c r="T110" s="11">
        <f t="shared" si="43"/>
        <v>115</v>
      </c>
      <c r="U110">
        <v>107</v>
      </c>
      <c r="V110">
        <f t="shared" si="44"/>
        <v>0.45041322314049592</v>
      </c>
      <c r="W110">
        <f>SUM($V$4:V110)/U110</f>
        <v>2.3596199891866846E-2</v>
      </c>
      <c r="X110">
        <f t="shared" si="45"/>
        <v>5.4159572253683862E-3</v>
      </c>
      <c r="Z110">
        <f t="shared" si="46"/>
        <v>0.45041322314049592</v>
      </c>
      <c r="AA110">
        <f>SUM($Z$4:Z110)/U110</f>
        <v>2.4600293504286715E-2</v>
      </c>
      <c r="AB110">
        <f t="shared" si="47"/>
        <v>5.8866968302894972E-3</v>
      </c>
    </row>
    <row r="111" spans="1:28" ht="15.75" x14ac:dyDescent="0.25">
      <c r="A111" s="2">
        <v>42416</v>
      </c>
      <c r="B111">
        <v>1.8599999999999999</v>
      </c>
      <c r="C111">
        <f t="shared" si="28"/>
        <v>0.169811320754717</v>
      </c>
      <c r="D111">
        <v>1.6956</v>
      </c>
      <c r="E111">
        <v>1.7723</v>
      </c>
      <c r="F111">
        <v>9.9839000000000002</v>
      </c>
      <c r="G111">
        <f t="shared" si="24"/>
        <v>11.7562</v>
      </c>
      <c r="H111">
        <f t="shared" si="25"/>
        <v>18.701000840000003</v>
      </c>
      <c r="I111" s="17">
        <f t="shared" si="26"/>
        <v>4.6980223284176503E-4</v>
      </c>
      <c r="J111" s="17">
        <f t="shared" si="27"/>
        <v>1.0004698022328418</v>
      </c>
      <c r="K111">
        <f t="shared" si="29"/>
        <v>0.16934151852187523</v>
      </c>
      <c r="L111" s="37">
        <f t="shared" si="30"/>
        <v>2.8676549895294612E-2</v>
      </c>
      <c r="M111" s="11"/>
      <c r="N111" s="11"/>
      <c r="O111" s="11">
        <f t="shared" si="31"/>
        <v>2.2115220246648488</v>
      </c>
      <c r="P111" s="11"/>
      <c r="Q111" s="11">
        <f t="shared" si="40"/>
        <v>2.2115220246648488</v>
      </c>
      <c r="R111" s="11">
        <f t="shared" si="41"/>
        <v>4</v>
      </c>
      <c r="S111" s="11">
        <f t="shared" si="42"/>
        <v>2.2115220246648488</v>
      </c>
      <c r="T111" s="11">
        <f t="shared" si="43"/>
        <v>4</v>
      </c>
      <c r="U111">
        <v>108</v>
      </c>
      <c r="V111">
        <f t="shared" si="44"/>
        <v>-0.46694214876033058</v>
      </c>
      <c r="W111">
        <f>SUM($V$4:V111)/U111</f>
        <v>1.9054178145087239E-2</v>
      </c>
      <c r="X111">
        <f t="shared" si="45"/>
        <v>3.5646058287954348E-3</v>
      </c>
      <c r="Z111">
        <f t="shared" si="46"/>
        <v>-0.46694214876033058</v>
      </c>
      <c r="AA111">
        <f>SUM($Z$4:Z111)/U111</f>
        <v>2.0048974594429145E-2</v>
      </c>
      <c r="AB111">
        <f t="shared" si="47"/>
        <v>3.9465299351919142E-3</v>
      </c>
    </row>
    <row r="112" spans="1:28" ht="15.75" x14ac:dyDescent="0.25">
      <c r="A112" s="2">
        <v>42417</v>
      </c>
      <c r="B112">
        <v>1.88</v>
      </c>
      <c r="C112">
        <f t="shared" si="28"/>
        <v>1.075268817204302E-2</v>
      </c>
      <c r="D112">
        <v>1.6903999999999999</v>
      </c>
      <c r="E112">
        <v>1.819</v>
      </c>
      <c r="F112">
        <v>9.9054000000000002</v>
      </c>
      <c r="G112">
        <f t="shared" si="24"/>
        <v>11.724399999999999</v>
      </c>
      <c r="H112">
        <f t="shared" si="25"/>
        <v>18.56308816</v>
      </c>
      <c r="I112" s="17">
        <f t="shared" si="26"/>
        <v>4.6661574210449253E-4</v>
      </c>
      <c r="J112" s="17">
        <f t="shared" si="27"/>
        <v>1.0004666157421045</v>
      </c>
      <c r="K112">
        <f t="shared" si="29"/>
        <v>1.0286072429938528E-2</v>
      </c>
      <c r="L112" s="37">
        <f t="shared" si="30"/>
        <v>1.0580328603394149E-4</v>
      </c>
      <c r="M112" s="11"/>
      <c r="N112" s="11"/>
      <c r="O112" s="11">
        <f t="shared" si="31"/>
        <v>0.14003663955464404</v>
      </c>
      <c r="P112" s="11"/>
      <c r="Q112" s="11">
        <f t="shared" si="40"/>
        <v>0.14003663955464404</v>
      </c>
      <c r="R112" s="11">
        <f t="shared" si="41"/>
        <v>51</v>
      </c>
      <c r="S112" s="11">
        <f t="shared" si="42"/>
        <v>0.14003663955464404</v>
      </c>
      <c r="T112" s="11">
        <f t="shared" si="43"/>
        <v>51</v>
      </c>
      <c r="U112">
        <v>109</v>
      </c>
      <c r="V112">
        <f t="shared" si="44"/>
        <v>-7.8512396694214892E-2</v>
      </c>
      <c r="W112">
        <f>SUM($V$4:V112)/U112</f>
        <v>1.8159071953900981E-2</v>
      </c>
      <c r="X112">
        <f t="shared" si="45"/>
        <v>3.2675414973398088E-3</v>
      </c>
      <c r="Z112">
        <f t="shared" si="46"/>
        <v>-7.8512396694214892E-2</v>
      </c>
      <c r="AA112">
        <f>SUM($Z$4:Z112)/U112</f>
        <v>1.9144741830313148E-2</v>
      </c>
      <c r="AB112">
        <f t="shared" si="47"/>
        <v>3.6318912938798431E-3</v>
      </c>
    </row>
    <row r="113" spans="1:29" ht="15.75" x14ac:dyDescent="0.25">
      <c r="A113" s="2">
        <v>42418</v>
      </c>
      <c r="B113">
        <v>1.98</v>
      </c>
      <c r="C113">
        <f t="shared" si="28"/>
        <v>5.3191489361702177E-2</v>
      </c>
      <c r="D113">
        <v>1.6827000000000001</v>
      </c>
      <c r="E113">
        <v>1.7396</v>
      </c>
      <c r="F113">
        <v>9.8940000000000001</v>
      </c>
      <c r="G113">
        <f t="shared" si="24"/>
        <v>11.633599999999999</v>
      </c>
      <c r="H113">
        <f t="shared" si="25"/>
        <v>18.388233800000002</v>
      </c>
      <c r="I113" s="17">
        <f t="shared" si="26"/>
        <v>4.6257039060493277E-4</v>
      </c>
      <c r="J113" s="17">
        <f t="shared" si="27"/>
        <v>1.0004625703906049</v>
      </c>
      <c r="K113">
        <f t="shared" si="29"/>
        <v>5.2728918971097244E-2</v>
      </c>
      <c r="L113" s="37">
        <f t="shared" si="30"/>
        <v>2.7803388958605388E-3</v>
      </c>
      <c r="M113" s="11"/>
      <c r="N113" s="11"/>
      <c r="O113" s="11">
        <f t="shared" si="31"/>
        <v>0.6927344403501009</v>
      </c>
      <c r="P113" s="11"/>
      <c r="Q113" s="11">
        <f t="shared" si="40"/>
        <v>0.6927344403501009</v>
      </c>
      <c r="R113" s="11">
        <f t="shared" si="41"/>
        <v>22</v>
      </c>
      <c r="S113" s="11">
        <f t="shared" si="42"/>
        <v>0.6927344403501009</v>
      </c>
      <c r="T113" s="11">
        <f t="shared" si="43"/>
        <v>23</v>
      </c>
      <c r="U113">
        <v>110</v>
      </c>
      <c r="V113">
        <f t="shared" si="44"/>
        <v>-0.31818181818181818</v>
      </c>
      <c r="W113">
        <f>SUM($V$4:V113)/U113</f>
        <v>1.5101427498121716E-2</v>
      </c>
      <c r="X113">
        <f t="shared" si="45"/>
        <v>2.2805311248102673E-3</v>
      </c>
      <c r="Z113">
        <f t="shared" si="46"/>
        <v>-0.30991735537190079</v>
      </c>
      <c r="AA113">
        <f>SUM($Z$4:Z113)/U113</f>
        <v>1.615326821938393E-2</v>
      </c>
      <c r="AB113">
        <f t="shared" si="47"/>
        <v>2.6092807416735891E-3</v>
      </c>
    </row>
    <row r="114" spans="1:29" ht="15.75" x14ac:dyDescent="0.25">
      <c r="A114" s="2">
        <v>42419</v>
      </c>
      <c r="B114">
        <v>2</v>
      </c>
      <c r="C114">
        <f t="shared" si="28"/>
        <v>1.0101010101010111E-2</v>
      </c>
      <c r="D114">
        <v>1.6888000000000001</v>
      </c>
      <c r="E114">
        <v>1.7448999999999999</v>
      </c>
      <c r="F114">
        <v>9.8934999999999995</v>
      </c>
      <c r="G114">
        <f t="shared" si="24"/>
        <v>11.638399999999999</v>
      </c>
      <c r="H114">
        <f t="shared" si="25"/>
        <v>18.453042800000002</v>
      </c>
      <c r="I114" s="17">
        <f t="shared" si="26"/>
        <v>4.6407047688856728E-4</v>
      </c>
      <c r="J114" s="17">
        <f t="shared" si="27"/>
        <v>1.0004640704768886</v>
      </c>
      <c r="K114">
        <f t="shared" si="29"/>
        <v>9.6369396241215433E-3</v>
      </c>
      <c r="L114" s="37">
        <f t="shared" si="30"/>
        <v>9.2870605318963868E-5</v>
      </c>
      <c r="M114" s="11"/>
      <c r="N114" s="11"/>
      <c r="O114" s="11">
        <f t="shared" si="31"/>
        <v>0.13154957049072624</v>
      </c>
      <c r="P114" s="11"/>
      <c r="Q114" s="11">
        <f t="shared" si="40"/>
        <v>0.13154957049072624</v>
      </c>
      <c r="R114" s="11">
        <f t="shared" si="41"/>
        <v>52</v>
      </c>
      <c r="S114" s="11">
        <f t="shared" si="42"/>
        <v>0.13154957049072624</v>
      </c>
      <c r="T114" s="11">
        <f t="shared" si="43"/>
        <v>52</v>
      </c>
      <c r="U114">
        <v>111</v>
      </c>
      <c r="V114">
        <f t="shared" si="44"/>
        <v>-7.0247933884297509E-2</v>
      </c>
      <c r="W114">
        <f>SUM($V$4:V114)/U114</f>
        <v>1.4332514332514337E-2</v>
      </c>
      <c r="X114">
        <f t="shared" si="45"/>
        <v>2.0728843042892645E-3</v>
      </c>
      <c r="Z114">
        <f t="shared" si="46"/>
        <v>-7.0247933884297509E-2</v>
      </c>
      <c r="AA114">
        <f>SUM($Z$4:Z114)/U114</f>
        <v>1.5374879011242655E-2</v>
      </c>
      <c r="AB114">
        <f t="shared" si="47"/>
        <v>2.3853587647044401E-3</v>
      </c>
    </row>
    <row r="115" spans="1:29" ht="15.75" x14ac:dyDescent="0.25">
      <c r="A115" s="2">
        <v>42422</v>
      </c>
      <c r="B115">
        <v>2.39</v>
      </c>
      <c r="C115">
        <f t="shared" si="28"/>
        <v>0.19500000000000006</v>
      </c>
      <c r="D115">
        <v>1.7467000000000001</v>
      </c>
      <c r="E115">
        <v>1.7518</v>
      </c>
      <c r="F115">
        <v>9.9993999999999996</v>
      </c>
      <c r="G115">
        <f t="shared" si="24"/>
        <v>11.751199999999999</v>
      </c>
      <c r="H115">
        <f t="shared" si="25"/>
        <v>19.217751979999999</v>
      </c>
      <c r="I115" s="17">
        <f t="shared" si="26"/>
        <v>4.8170909022604569E-4</v>
      </c>
      <c r="J115" s="17">
        <f t="shared" si="27"/>
        <v>1.000481709090226</v>
      </c>
      <c r="K115">
        <f t="shared" si="29"/>
        <v>0.19451829090977402</v>
      </c>
      <c r="L115" s="37">
        <f t="shared" si="30"/>
        <v>3.7837365498459473E-2</v>
      </c>
      <c r="M115" s="11"/>
      <c r="N115" s="11"/>
      <c r="O115" s="11">
        <f t="shared" si="31"/>
        <v>2.5395644583234684</v>
      </c>
      <c r="P115" s="11"/>
      <c r="Q115" s="11">
        <f t="shared" si="40"/>
        <v>2.5395644583234684</v>
      </c>
      <c r="R115" s="11">
        <f t="shared" si="41"/>
        <v>3</v>
      </c>
      <c r="S115" s="11">
        <f t="shared" si="42"/>
        <v>2.5395644583234684</v>
      </c>
      <c r="T115" s="11">
        <f t="shared" si="43"/>
        <v>3</v>
      </c>
      <c r="U115">
        <v>112</v>
      </c>
      <c r="V115">
        <f t="shared" si="44"/>
        <v>-0.47520661157024791</v>
      </c>
      <c r="W115">
        <f>SUM($V$4:V115)/U115</f>
        <v>9.9616292798111027E-3</v>
      </c>
      <c r="X115">
        <f t="shared" si="45"/>
        <v>1.0103831350672422E-3</v>
      </c>
      <c r="Z115">
        <f t="shared" si="46"/>
        <v>-0.47520661157024791</v>
      </c>
      <c r="AA115">
        <f>SUM($Z$4:Z115)/U115</f>
        <v>1.0994687131050776E-2</v>
      </c>
      <c r="AB115">
        <f t="shared" si="47"/>
        <v>1.2308102047532432E-3</v>
      </c>
    </row>
    <row r="116" spans="1:29" ht="15.75" x14ac:dyDescent="0.25">
      <c r="A116" s="2">
        <v>42423</v>
      </c>
      <c r="B116">
        <v>2.19</v>
      </c>
      <c r="C116">
        <f t="shared" si="28"/>
        <v>-8.3682008368200902E-2</v>
      </c>
      <c r="D116">
        <v>1.7644</v>
      </c>
      <c r="E116">
        <v>1.7225000000000001</v>
      </c>
      <c r="F116">
        <v>9.9373000000000005</v>
      </c>
      <c r="G116">
        <f t="shared" si="24"/>
        <v>11.659800000000001</v>
      </c>
      <c r="H116">
        <f t="shared" si="25"/>
        <v>19.255872119999999</v>
      </c>
      <c r="I116" s="17">
        <f t="shared" si="26"/>
        <v>4.8258540596846089E-4</v>
      </c>
      <c r="J116" s="17">
        <f t="shared" si="27"/>
        <v>1.0004825854059685</v>
      </c>
      <c r="K116">
        <f t="shared" si="29"/>
        <v>-8.4164593774169363E-2</v>
      </c>
      <c r="L116" s="37">
        <f t="shared" si="30"/>
        <v>7.0836788451709484E-3</v>
      </c>
      <c r="M116" s="11"/>
      <c r="N116" s="11"/>
      <c r="O116" s="11">
        <f t="shared" si="31"/>
        <v>-1.0898248936051795</v>
      </c>
      <c r="P116" s="11"/>
      <c r="Q116" s="11">
        <f t="shared" si="40"/>
        <v>-1.0898248936051795</v>
      </c>
      <c r="R116" s="11">
        <f t="shared" si="41"/>
        <v>108</v>
      </c>
      <c r="S116" s="11">
        <f t="shared" si="42"/>
        <v>-1.0898248936051795</v>
      </c>
      <c r="T116" s="11">
        <f t="shared" si="43"/>
        <v>108</v>
      </c>
      <c r="U116">
        <v>113</v>
      </c>
      <c r="V116">
        <f t="shared" si="44"/>
        <v>0.3925619834710744</v>
      </c>
      <c r="W116">
        <f>SUM($V$4:V116)/U116</f>
        <v>1.3347473122211663E-2</v>
      </c>
      <c r="X116">
        <f t="shared" si="45"/>
        <v>1.8301381253220358E-3</v>
      </c>
      <c r="Z116">
        <f t="shared" si="46"/>
        <v>0.3925619834710744</v>
      </c>
      <c r="AA116">
        <f>SUM($Z$4:Z116)/U116</f>
        <v>1.437138886857311E-2</v>
      </c>
      <c r="AB116">
        <f t="shared" si="47"/>
        <v>2.1216964032115841E-3</v>
      </c>
    </row>
    <row r="117" spans="1:29" ht="15.75" x14ac:dyDescent="0.25">
      <c r="A117" s="2">
        <v>42424</v>
      </c>
      <c r="B117">
        <v>2.69</v>
      </c>
      <c r="C117">
        <f t="shared" si="28"/>
        <v>0.22831050228310504</v>
      </c>
      <c r="D117">
        <v>1.7881</v>
      </c>
      <c r="E117">
        <v>1.7484</v>
      </c>
      <c r="F117">
        <v>9.8519000000000005</v>
      </c>
      <c r="G117">
        <f t="shared" si="24"/>
        <v>11.600300000000001</v>
      </c>
      <c r="H117">
        <f t="shared" si="25"/>
        <v>19.364582390000002</v>
      </c>
      <c r="I117" s="17">
        <f t="shared" si="26"/>
        <v>4.8508293268545444E-4</v>
      </c>
      <c r="J117" s="17">
        <f t="shared" si="27"/>
        <v>1.0004850829326855</v>
      </c>
      <c r="K117">
        <f t="shared" si="29"/>
        <v>0.22782541935041958</v>
      </c>
      <c r="L117" s="37">
        <f t="shared" si="30"/>
        <v>5.1904421702194538E-2</v>
      </c>
      <c r="M117" s="11"/>
      <c r="N117" s="11"/>
      <c r="O117" s="11">
        <f t="shared" si="31"/>
        <v>2.9733807028725767</v>
      </c>
      <c r="P117" s="11"/>
      <c r="Q117" s="11">
        <f t="shared" si="40"/>
        <v>2.9733807028725767</v>
      </c>
      <c r="R117" s="11">
        <f t="shared" si="41"/>
        <v>2</v>
      </c>
      <c r="S117" s="11">
        <f t="shared" si="42"/>
        <v>2.9733807028725767</v>
      </c>
      <c r="T117" s="11">
        <f t="shared" si="43"/>
        <v>2</v>
      </c>
      <c r="U117">
        <v>114</v>
      </c>
      <c r="V117">
        <f t="shared" si="44"/>
        <v>-0.48347107438016529</v>
      </c>
      <c r="W117">
        <f>SUM($V$4:V117)/U117</f>
        <v>8.9894156879802862E-3</v>
      </c>
      <c r="X117">
        <f t="shared" si="45"/>
        <v>8.3748125117171759E-4</v>
      </c>
      <c r="Z117">
        <f t="shared" si="46"/>
        <v>-0.48347107438016529</v>
      </c>
      <c r="AA117">
        <f>SUM($Z$4:Z117)/U117</f>
        <v>1.0004349717268386E-2</v>
      </c>
      <c r="AB117">
        <f t="shared" si="47"/>
        <v>1.0372654102051378E-3</v>
      </c>
    </row>
    <row r="118" spans="1:29" ht="15.75" x14ac:dyDescent="0.25">
      <c r="A118" s="2">
        <v>42425</v>
      </c>
      <c r="B118">
        <v>2.56</v>
      </c>
      <c r="C118">
        <f t="shared" si="28"/>
        <v>-4.8327137546468363E-2</v>
      </c>
      <c r="D118">
        <v>1.7701</v>
      </c>
      <c r="E118">
        <v>1.7157</v>
      </c>
      <c r="F118">
        <v>9.8271999999999995</v>
      </c>
      <c r="G118">
        <f t="shared" si="24"/>
        <v>11.542899999999999</v>
      </c>
      <c r="H118">
        <f t="shared" si="25"/>
        <v>19.110826719999999</v>
      </c>
      <c r="I118" s="17">
        <f t="shared" si="26"/>
        <v>4.7924957241640698E-4</v>
      </c>
      <c r="J118" s="17">
        <f t="shared" si="27"/>
        <v>1.0004792495724164</v>
      </c>
      <c r="K118">
        <f t="shared" si="29"/>
        <v>-4.880638711888477E-2</v>
      </c>
      <c r="L118" s="37">
        <f t="shared" si="30"/>
        <v>2.3820634235984413E-3</v>
      </c>
      <c r="M118" s="11"/>
      <c r="N118" s="11"/>
      <c r="O118" s="11">
        <f t="shared" si="31"/>
        <v>-0.62938400454113153</v>
      </c>
      <c r="P118" s="11"/>
      <c r="Q118" s="11">
        <f t="shared" si="40"/>
        <v>-0.62938400454113153</v>
      </c>
      <c r="R118" s="11">
        <f t="shared" si="41"/>
        <v>90</v>
      </c>
      <c r="S118" s="11">
        <f t="shared" si="42"/>
        <v>-0.62938400454113153</v>
      </c>
      <c r="T118" s="11">
        <f t="shared" si="43"/>
        <v>90</v>
      </c>
      <c r="U118">
        <v>115</v>
      </c>
      <c r="V118">
        <f t="shared" si="44"/>
        <v>0.24380165289256195</v>
      </c>
      <c r="W118">
        <f>SUM($V$4:V118)/U118</f>
        <v>1.1031261228889692E-2</v>
      </c>
      <c r="X118">
        <f t="shared" si="45"/>
        <v>1.2722002995000517E-3</v>
      </c>
      <c r="Z118">
        <f t="shared" si="46"/>
        <v>0.24380165289256195</v>
      </c>
      <c r="AA118">
        <f>SUM($Z$4:Z118)/U118</f>
        <v>1.2037369744879636E-2</v>
      </c>
      <c r="AB118">
        <f t="shared" si="47"/>
        <v>1.5148455539198654E-3</v>
      </c>
    </row>
    <row r="119" spans="1:29" ht="15.75" x14ac:dyDescent="0.25">
      <c r="A119" s="2">
        <v>42426</v>
      </c>
      <c r="B119">
        <v>2.7</v>
      </c>
      <c r="C119">
        <f t="shared" si="28"/>
        <v>5.4687500000000049E-2</v>
      </c>
      <c r="D119">
        <v>1.7669999999999999</v>
      </c>
      <c r="E119">
        <v>1.7623</v>
      </c>
      <c r="F119">
        <v>9.8553999999999995</v>
      </c>
      <c r="G119">
        <f t="shared" si="24"/>
        <v>11.617699999999999</v>
      </c>
      <c r="H119">
        <f t="shared" si="25"/>
        <v>19.176791799999997</v>
      </c>
      <c r="I119" s="17">
        <f t="shared" si="26"/>
        <v>4.8076717540745939E-4</v>
      </c>
      <c r="J119" s="17">
        <f t="shared" si="27"/>
        <v>1.0004807671754075</v>
      </c>
      <c r="K119">
        <f t="shared" si="29"/>
        <v>5.4206732824592589E-2</v>
      </c>
      <c r="L119" s="37">
        <f t="shared" si="30"/>
        <v>2.9383698835167638E-3</v>
      </c>
      <c r="M119" s="11"/>
      <c r="N119" s="11"/>
      <c r="O119" s="11">
        <f t="shared" si="31"/>
        <v>0.71221759648494753</v>
      </c>
      <c r="P119" s="11"/>
      <c r="Q119" s="11">
        <f t="shared" si="40"/>
        <v>0.71221759648494753</v>
      </c>
      <c r="R119" s="11">
        <f t="shared" si="41"/>
        <v>21</v>
      </c>
      <c r="S119" s="11">
        <f t="shared" si="42"/>
        <v>0.71221759648494753</v>
      </c>
      <c r="T119" s="11">
        <f t="shared" si="43"/>
        <v>22</v>
      </c>
      <c r="U119">
        <v>116</v>
      </c>
      <c r="V119">
        <f t="shared" si="44"/>
        <v>-0.32644628099173556</v>
      </c>
      <c r="W119">
        <f>SUM($V$4:V119)/U119</f>
        <v>8.1219720718153365E-3</v>
      </c>
      <c r="X119">
        <f t="shared" si="45"/>
        <v>6.956459926273095E-4</v>
      </c>
      <c r="Z119">
        <f t="shared" si="46"/>
        <v>-0.31818181818181818</v>
      </c>
      <c r="AA119">
        <f>SUM($Z$4:Z119)/U119</f>
        <v>9.1906526075805177E-3</v>
      </c>
      <c r="AB119">
        <f t="shared" si="47"/>
        <v>8.9075446008857109E-4</v>
      </c>
    </row>
    <row r="120" spans="1:29" ht="15.75" x14ac:dyDescent="0.25">
      <c r="A120" s="2">
        <v>42429</v>
      </c>
      <c r="B120">
        <v>2.61</v>
      </c>
      <c r="C120">
        <f t="shared" si="28"/>
        <v>-3.3333333333333444E-2</v>
      </c>
      <c r="D120">
        <v>1.7694000000000001</v>
      </c>
      <c r="E120">
        <v>1.7347000000000001</v>
      </c>
      <c r="F120">
        <v>9.8697999999999997</v>
      </c>
      <c r="G120">
        <f t="shared" si="24"/>
        <v>11.6045</v>
      </c>
      <c r="H120">
        <f t="shared" si="25"/>
        <v>19.198324119999999</v>
      </c>
      <c r="I120" s="17">
        <f t="shared" si="26"/>
        <v>4.8126236999856964E-4</v>
      </c>
      <c r="J120" s="17">
        <f t="shared" si="27"/>
        <v>1.0004812623699986</v>
      </c>
      <c r="K120">
        <f t="shared" si="29"/>
        <v>-3.3814595703332014E-2</v>
      </c>
      <c r="L120" s="37">
        <f t="shared" si="30"/>
        <v>1.1434268825797999E-3</v>
      </c>
      <c r="M120" s="11"/>
      <c r="N120" s="11"/>
      <c r="O120" s="11">
        <f t="shared" si="31"/>
        <v>-0.43411358261939764</v>
      </c>
      <c r="P120" s="11"/>
      <c r="Q120" s="11">
        <f t="shared" si="40"/>
        <v>-0.43411358261939764</v>
      </c>
      <c r="R120" s="11">
        <f t="shared" si="41"/>
        <v>76</v>
      </c>
      <c r="S120" s="11">
        <f t="shared" si="42"/>
        <v>-0.43411358261939764</v>
      </c>
      <c r="T120" s="11">
        <f t="shared" si="43"/>
        <v>76</v>
      </c>
      <c r="U120">
        <v>117</v>
      </c>
      <c r="V120">
        <f t="shared" si="44"/>
        <v>0.12809917355371903</v>
      </c>
      <c r="W120">
        <f>SUM($V$4:V120)/U120</f>
        <v>9.1474182383273345E-3</v>
      </c>
      <c r="X120">
        <f t="shared" si="45"/>
        <v>8.9000049726776142E-4</v>
      </c>
      <c r="Z120">
        <f t="shared" si="46"/>
        <v>0.12809917355371903</v>
      </c>
      <c r="AA120">
        <f>SUM($Z$4:Z120)/U120</f>
        <v>1.0206964752419308E-2</v>
      </c>
      <c r="AB120">
        <f t="shared" si="47"/>
        <v>1.108119013316748E-3</v>
      </c>
    </row>
    <row r="121" spans="1:29" ht="15.75" x14ac:dyDescent="0.25">
      <c r="A121" s="2">
        <v>42430</v>
      </c>
      <c r="B121">
        <v>2.76</v>
      </c>
      <c r="C121">
        <f t="shared" si="28"/>
        <v>5.7471264367816063E-2</v>
      </c>
      <c r="D121">
        <v>1.7810000000000001</v>
      </c>
      <c r="E121">
        <v>1.8249</v>
      </c>
      <c r="F121">
        <v>9.7735000000000003</v>
      </c>
      <c r="G121">
        <f t="shared" si="24"/>
        <v>11.5984</v>
      </c>
      <c r="H121">
        <f t="shared" si="25"/>
        <v>19.231503500000002</v>
      </c>
      <c r="I121" s="17">
        <f t="shared" si="26"/>
        <v>4.8202524597806828E-4</v>
      </c>
      <c r="J121" s="17">
        <f t="shared" si="27"/>
        <v>1.0004820252459781</v>
      </c>
      <c r="K121">
        <f t="shared" si="29"/>
        <v>5.6989239121837995E-2</v>
      </c>
      <c r="L121" s="37">
        <f t="shared" si="30"/>
        <v>3.2477733756860303E-3</v>
      </c>
      <c r="M121" s="11"/>
      <c r="N121" s="11"/>
      <c r="O121" s="11">
        <f t="shared" si="31"/>
        <v>0.74847169417137238</v>
      </c>
      <c r="P121" s="11"/>
      <c r="Q121" s="11">
        <f t="shared" si="40"/>
        <v>0.74847169417137238</v>
      </c>
      <c r="R121" s="11">
        <f t="shared" si="41"/>
        <v>20</v>
      </c>
      <c r="S121" s="11">
        <f t="shared" si="42"/>
        <v>0.74847169417137238</v>
      </c>
      <c r="T121" s="11">
        <f t="shared" si="43"/>
        <v>21</v>
      </c>
      <c r="U121">
        <v>118</v>
      </c>
      <c r="V121">
        <f t="shared" si="44"/>
        <v>-0.33471074380165289</v>
      </c>
      <c r="W121">
        <f>SUM($V$4:V121)/U121</f>
        <v>6.2333660176495352E-3</v>
      </c>
      <c r="X121">
        <f t="shared" si="45"/>
        <v>4.1680659321623517E-4</v>
      </c>
      <c r="Z121">
        <f t="shared" si="46"/>
        <v>-0.32644628099173556</v>
      </c>
      <c r="AA121">
        <f>SUM($Z$4:Z121)/U121</f>
        <v>7.3539711444179957E-3</v>
      </c>
      <c r="AB121">
        <f t="shared" si="47"/>
        <v>5.8014047345145798E-4</v>
      </c>
    </row>
    <row r="122" spans="1:29" s="25" customFormat="1" ht="16.5" thickBot="1" x14ac:dyDescent="0.3">
      <c r="A122" s="24">
        <v>42431</v>
      </c>
      <c r="B122" s="25">
        <v>3.4</v>
      </c>
      <c r="C122" s="25">
        <f t="shared" si="28"/>
        <v>0.23188405797101455</v>
      </c>
      <c r="D122">
        <v>1.8023</v>
      </c>
      <c r="E122" s="25">
        <v>1.8406</v>
      </c>
      <c r="F122" s="25">
        <v>9.7406000000000006</v>
      </c>
      <c r="G122">
        <f t="shared" si="24"/>
        <v>11.581200000000001</v>
      </c>
      <c r="H122">
        <f t="shared" si="25"/>
        <v>19.39608338</v>
      </c>
      <c r="I122" s="17">
        <f t="shared" si="26"/>
        <v>4.8580621747151831E-4</v>
      </c>
      <c r="J122" s="33">
        <f t="shared" si="27"/>
        <v>1.0004858062174715</v>
      </c>
      <c r="K122" s="25">
        <f t="shared" si="29"/>
        <v>0.23139825175354303</v>
      </c>
      <c r="L122" s="38">
        <f t="shared" si="30"/>
        <v>5.3545150914596079E-2</v>
      </c>
      <c r="O122" s="11">
        <f t="shared" si="31"/>
        <v>3.0199205747436264</v>
      </c>
      <c r="Q122" s="11">
        <f t="shared" si="40"/>
        <v>3.0199205747436264</v>
      </c>
      <c r="R122" s="11">
        <f t="shared" si="41"/>
        <v>1</v>
      </c>
      <c r="S122" s="11">
        <f t="shared" si="42"/>
        <v>3.0199205747436264</v>
      </c>
      <c r="T122" s="11">
        <f t="shared" si="43"/>
        <v>1</v>
      </c>
      <c r="U122">
        <v>119</v>
      </c>
      <c r="V122">
        <f t="shared" si="44"/>
        <v>-0.49173553719008267</v>
      </c>
      <c r="W122">
        <f>SUM($V$4:V122)/U122</f>
        <v>2.0487533856517856E-3</v>
      </c>
      <c r="X122">
        <f t="shared" si="45"/>
        <v>4.5408132890103533E-5</v>
      </c>
      <c r="Z122">
        <f t="shared" si="46"/>
        <v>-0.49173553719008267</v>
      </c>
      <c r="AA122">
        <f>SUM($Z$4:Z122)/U122</f>
        <v>3.1599416626154693E-3</v>
      </c>
      <c r="AB122">
        <f t="shared" si="47"/>
        <v>1.08022047820439E-4</v>
      </c>
    </row>
    <row r="123" spans="1:29" ht="16.5" thickBot="1" x14ac:dyDescent="0.3">
      <c r="A123" s="2">
        <v>42432</v>
      </c>
      <c r="B123">
        <v>4.2699999999999996</v>
      </c>
      <c r="C123">
        <f t="shared" si="28"/>
        <v>0.25588235294117639</v>
      </c>
      <c r="D123">
        <v>1.8224</v>
      </c>
      <c r="E123">
        <v>1.8336999999999999</v>
      </c>
      <c r="F123">
        <v>9.6869999999999994</v>
      </c>
      <c r="G123">
        <f t="shared" si="24"/>
        <v>11.5207</v>
      </c>
      <c r="H123">
        <f t="shared" si="25"/>
        <v>19.487288799999998</v>
      </c>
      <c r="I123" s="17">
        <f t="shared" si="26"/>
        <v>4.8789928511872027E-4</v>
      </c>
      <c r="J123" s="17">
        <f t="shared" si="27"/>
        <v>1.0004878992851187</v>
      </c>
      <c r="K123">
        <f t="shared" si="29"/>
        <v>0.25539445365605767</v>
      </c>
      <c r="L123" s="37">
        <f t="shared" si="30"/>
        <v>6.5226326958276196E-2</v>
      </c>
      <c r="M123" s="11"/>
      <c r="N123" s="11"/>
      <c r="O123" s="11">
        <f t="shared" si="31"/>
        <v>3.3324601489312462</v>
      </c>
      <c r="P123" s="27" t="s">
        <v>63</v>
      </c>
      <c r="Q123" s="16">
        <f>'[1]CAPM Adj Return'!$D$19</f>
        <v>0.44037765823654357</v>
      </c>
      <c r="R123" s="11">
        <f t="shared" si="41"/>
        <v>31</v>
      </c>
      <c r="S123" s="16">
        <f>'[1]CAPM Adj Return'!$D$20</f>
        <v>0.97505927700683392</v>
      </c>
      <c r="T123" s="11">
        <f t="shared" si="43"/>
        <v>15</v>
      </c>
      <c r="U123">
        <v>120</v>
      </c>
      <c r="V123">
        <f t="shared" si="44"/>
        <v>-0.243801652892562</v>
      </c>
      <c r="W123">
        <f>SUM($V$4:V123)/U123</f>
        <v>4.1633363423443369E-18</v>
      </c>
      <c r="X123">
        <f t="shared" si="45"/>
        <v>1.8909130363074677E-34</v>
      </c>
      <c r="Y123" s="11" t="s">
        <v>70</v>
      </c>
      <c r="Z123">
        <f t="shared" si="46"/>
        <v>-0.37603305785123964</v>
      </c>
      <c r="AA123">
        <f>SUM($Z$4:Z123)/U123</f>
        <v>1.0177044392397268E-17</v>
      </c>
      <c r="AB123">
        <f t="shared" si="47"/>
        <v>1.1298789007071781E-33</v>
      </c>
      <c r="AC123" s="11" t="s">
        <v>70</v>
      </c>
    </row>
    <row r="124" spans="1:29" ht="15.75" x14ac:dyDescent="0.25">
      <c r="A124" s="2">
        <v>42433</v>
      </c>
      <c r="B124">
        <v>5.08</v>
      </c>
      <c r="C124">
        <f t="shared" si="28"/>
        <v>0.18969555035128818</v>
      </c>
      <c r="D124">
        <v>1.8446</v>
      </c>
      <c r="E124">
        <v>1.8740999999999999</v>
      </c>
      <c r="F124">
        <v>9.6580999999999992</v>
      </c>
      <c r="G124">
        <f t="shared" si="24"/>
        <v>11.5322</v>
      </c>
      <c r="H124">
        <f t="shared" si="25"/>
        <v>19.689431259999996</v>
      </c>
      <c r="I124" s="17">
        <f t="shared" si="26"/>
        <v>4.9253256698333914E-4</v>
      </c>
      <c r="J124" s="17">
        <f t="shared" si="27"/>
        <v>1.0004925325669833</v>
      </c>
      <c r="K124">
        <f t="shared" si="29"/>
        <v>0.18920301778430484</v>
      </c>
      <c r="L124" s="37">
        <f t="shared" si="30"/>
        <v>3.5797781938687975E-2</v>
      </c>
      <c r="M124" s="11"/>
      <c r="N124" s="11"/>
      <c r="O124" s="11">
        <f t="shared" si="31"/>
        <v>2.470482449098673</v>
      </c>
      <c r="P124" s="11"/>
      <c r="Q124" s="11"/>
      <c r="R124" s="11"/>
      <c r="S124" s="11"/>
      <c r="T124" s="11"/>
      <c r="X124">
        <f>SUM(X4:X123)</f>
        <v>0.20086259347558122</v>
      </c>
      <c r="Y124">
        <f>SQRT(X124/U123)</f>
        <v>4.0912772402146538E-2</v>
      </c>
      <c r="AB124">
        <f>SUM(AB4:AB123)</f>
        <v>0.20495597566992024</v>
      </c>
      <c r="AC124">
        <f>SQRT(AB124/U123)</f>
        <v>4.1327550906338523E-2</v>
      </c>
    </row>
    <row r="125" spans="1:29" ht="15.75" x14ac:dyDescent="0.25">
      <c r="A125" s="2">
        <v>42436</v>
      </c>
      <c r="B125">
        <v>5.23</v>
      </c>
      <c r="C125">
        <f t="shared" si="28"/>
        <v>2.9527559055118179E-2</v>
      </c>
      <c r="D125">
        <v>1.845</v>
      </c>
      <c r="E125">
        <v>1.9056999999999999</v>
      </c>
      <c r="F125">
        <v>9.7253000000000007</v>
      </c>
      <c r="G125">
        <f t="shared" si="24"/>
        <v>11.631</v>
      </c>
      <c r="H125">
        <f t="shared" si="25"/>
        <v>19.848878500000001</v>
      </c>
      <c r="I125" s="17">
        <f t="shared" si="26"/>
        <v>4.9618173503707119E-4</v>
      </c>
      <c r="J125" s="17">
        <f t="shared" si="27"/>
        <v>1.0004961817350371</v>
      </c>
      <c r="K125">
        <f t="shared" si="29"/>
        <v>2.9031377320081108E-2</v>
      </c>
      <c r="L125" s="37">
        <f t="shared" si="30"/>
        <v>8.4282086910091969E-4</v>
      </c>
      <c r="M125" s="11"/>
      <c r="N125" s="11"/>
      <c r="O125" s="11">
        <f t="shared" si="31"/>
        <v>0.38454943342269438</v>
      </c>
      <c r="P125" s="11"/>
      <c r="Q125" s="11"/>
      <c r="R125" s="11"/>
      <c r="S125" s="11"/>
      <c r="T125" s="11"/>
    </row>
    <row r="126" spans="1:29" ht="15.75" x14ac:dyDescent="0.25">
      <c r="A126" s="2">
        <v>42437</v>
      </c>
      <c r="B126">
        <v>4.3</v>
      </c>
      <c r="C126">
        <f t="shared" si="28"/>
        <v>-0.17782026768642459</v>
      </c>
      <c r="D126">
        <v>1.8873</v>
      </c>
      <c r="E126">
        <v>1.8287</v>
      </c>
      <c r="F126">
        <v>9.7931000000000008</v>
      </c>
      <c r="G126">
        <f t="shared" si="24"/>
        <v>11.6218</v>
      </c>
      <c r="H126">
        <f t="shared" si="25"/>
        <v>20.311217630000002</v>
      </c>
      <c r="I126" s="17">
        <f t="shared" si="26"/>
        <v>5.0673568902848132E-4</v>
      </c>
      <c r="J126" s="17">
        <f t="shared" si="27"/>
        <v>1.0005067356890285</v>
      </c>
      <c r="K126">
        <f t="shared" si="29"/>
        <v>-0.17832700337545307</v>
      </c>
      <c r="L126" s="37">
        <f t="shared" si="30"/>
        <v>3.1800520132868854E-2</v>
      </c>
      <c r="M126" s="11"/>
      <c r="N126" s="11"/>
      <c r="O126" s="11">
        <f t="shared" si="31"/>
        <v>-2.3158258040308146</v>
      </c>
      <c r="P126" s="11"/>
      <c r="Q126" s="11"/>
      <c r="R126" s="11"/>
      <c r="S126" s="11"/>
      <c r="T126" s="11"/>
      <c r="V126" s="11" t="s">
        <v>72</v>
      </c>
      <c r="W126">
        <f>W123</f>
        <v>4.1633363423443369E-18</v>
      </c>
      <c r="Z126" s="11" t="s">
        <v>72</v>
      </c>
      <c r="AA126">
        <f>AA123</f>
        <v>1.0177044392397268E-17</v>
      </c>
    </row>
    <row r="127" spans="1:29" ht="15.75" x14ac:dyDescent="0.25">
      <c r="A127" s="2">
        <v>42438</v>
      </c>
      <c r="B127">
        <v>4.63</v>
      </c>
      <c r="C127">
        <f t="shared" si="28"/>
        <v>7.6744186046511648E-2</v>
      </c>
      <c r="D127">
        <v>1.8955</v>
      </c>
      <c r="E127">
        <v>1.8759999999999999</v>
      </c>
      <c r="F127">
        <v>9.8123000000000005</v>
      </c>
      <c r="G127">
        <f t="shared" si="24"/>
        <v>11.6883</v>
      </c>
      <c r="H127">
        <f t="shared" si="25"/>
        <v>20.475214650000002</v>
      </c>
      <c r="I127" s="17">
        <f t="shared" si="26"/>
        <v>5.1046958290301703E-4</v>
      </c>
      <c r="J127" s="17">
        <f t="shared" si="27"/>
        <v>1.000510469582903</v>
      </c>
      <c r="K127">
        <f t="shared" si="29"/>
        <v>7.6233716463608631E-2</v>
      </c>
      <c r="L127" s="37">
        <f t="shared" si="30"/>
        <v>5.8115795258538733E-3</v>
      </c>
      <c r="M127" s="11"/>
      <c r="N127" s="11"/>
      <c r="O127" s="11">
        <f t="shared" si="31"/>
        <v>0.99947080649581932</v>
      </c>
      <c r="P127" s="11"/>
      <c r="Q127" s="11"/>
      <c r="R127" s="11"/>
      <c r="S127" s="11"/>
      <c r="T127" s="11"/>
      <c r="V127" s="11" t="s">
        <v>73</v>
      </c>
      <c r="W127">
        <f>X124</f>
        <v>0.20086259347558122</v>
      </c>
      <c r="Z127" s="11" t="s">
        <v>73</v>
      </c>
      <c r="AA127">
        <f>AB124</f>
        <v>0.20495597566992024</v>
      </c>
    </row>
    <row r="128" spans="1:29" ht="15.75" x14ac:dyDescent="0.25">
      <c r="A128" s="2">
        <v>42439</v>
      </c>
      <c r="B128">
        <v>4.6100000000000003</v>
      </c>
      <c r="C128">
        <f t="shared" si="28"/>
        <v>-4.3196544276456967E-3</v>
      </c>
      <c r="D128">
        <v>1.8955</v>
      </c>
      <c r="E128">
        <v>1.9323000000000001</v>
      </c>
      <c r="F128">
        <v>9.8018999999999998</v>
      </c>
      <c r="G128">
        <f t="shared" si="24"/>
        <v>11.7342</v>
      </c>
      <c r="H128">
        <f t="shared" si="25"/>
        <v>20.51180145</v>
      </c>
      <c r="I128" s="17">
        <f t="shared" si="26"/>
        <v>5.1130190176151835E-4</v>
      </c>
      <c r="J128" s="17">
        <f t="shared" si="27"/>
        <v>1.0005113019017615</v>
      </c>
      <c r="K128">
        <f t="shared" si="29"/>
        <v>-4.830956329407215E-3</v>
      </c>
      <c r="L128" s="37">
        <f t="shared" si="30"/>
        <v>2.3338139056639632E-5</v>
      </c>
      <c r="M128" s="11"/>
      <c r="N128" s="11"/>
      <c r="O128" s="11">
        <f t="shared" si="31"/>
        <v>-5.6256619777890322E-2</v>
      </c>
      <c r="P128" s="11"/>
      <c r="Q128" s="11"/>
      <c r="R128" s="11"/>
      <c r="S128" s="11"/>
      <c r="T128" s="11"/>
      <c r="V128" s="11" t="s">
        <v>74</v>
      </c>
      <c r="W128">
        <f>Y124</f>
        <v>4.0912772402146538E-2</v>
      </c>
      <c r="Z128" s="11" t="s">
        <v>74</v>
      </c>
      <c r="AA128">
        <f>AC124</f>
        <v>4.1327550906338523E-2</v>
      </c>
    </row>
    <row r="129" spans="1:18" ht="15.75" x14ac:dyDescent="0.25">
      <c r="A129" s="2">
        <v>42440</v>
      </c>
      <c r="B129">
        <v>4.7</v>
      </c>
      <c r="C129">
        <f t="shared" si="28"/>
        <v>1.9522776572668082E-2</v>
      </c>
      <c r="D129">
        <v>1.8915999999999999</v>
      </c>
      <c r="E129">
        <v>1.9839</v>
      </c>
      <c r="F129">
        <v>9.7341999999999995</v>
      </c>
      <c r="G129">
        <f t="shared" si="24"/>
        <v>11.7181</v>
      </c>
      <c r="H129">
        <f t="shared" si="25"/>
        <v>20.397112719999996</v>
      </c>
      <c r="I129" s="17">
        <f t="shared" si="26"/>
        <v>5.0869198612168987E-4</v>
      </c>
      <c r="J129" s="17">
        <f t="shared" si="27"/>
        <v>1.0005086919861217</v>
      </c>
      <c r="K129">
        <f t="shared" si="29"/>
        <v>1.9014084586546392E-2</v>
      </c>
      <c r="L129" s="37">
        <f t="shared" si="30"/>
        <v>3.6153541266434108E-4</v>
      </c>
      <c r="M129" s="11"/>
      <c r="N129" s="11"/>
      <c r="O129" s="11">
        <f t="shared" si="31"/>
        <v>0.25425307441916872</v>
      </c>
      <c r="P129" s="11"/>
      <c r="Q129" s="11"/>
      <c r="R129" s="11"/>
    </row>
    <row r="130" spans="1:18" ht="15.75" x14ac:dyDescent="0.25">
      <c r="A130" s="2">
        <v>42443</v>
      </c>
      <c r="B130">
        <v>4.38</v>
      </c>
      <c r="C130">
        <f t="shared" si="28"/>
        <v>-6.808510638297878E-2</v>
      </c>
      <c r="D130">
        <v>1.9016999999999999</v>
      </c>
      <c r="E130">
        <v>1.9592000000000001</v>
      </c>
      <c r="F130">
        <v>9.7222000000000008</v>
      </c>
      <c r="G130">
        <f t="shared" si="24"/>
        <v>11.6814</v>
      </c>
      <c r="H130">
        <f t="shared" si="25"/>
        <v>20.447907740000002</v>
      </c>
      <c r="I130" s="17">
        <f t="shared" si="26"/>
        <v>5.0984820942612252E-4</v>
      </c>
      <c r="J130" s="17">
        <f t="shared" si="27"/>
        <v>1.0005098482094261</v>
      </c>
      <c r="K130">
        <f t="shared" si="29"/>
        <v>-6.8594954592404903E-2</v>
      </c>
      <c r="L130" s="37">
        <f t="shared" si="30"/>
        <v>4.7052677955340908E-3</v>
      </c>
      <c r="M130" s="11"/>
      <c r="N130" s="11"/>
      <c r="O130" s="11">
        <f t="shared" si="31"/>
        <v>-0.88670008364812913</v>
      </c>
      <c r="P130" s="11"/>
      <c r="Q130" s="11"/>
      <c r="R130" s="11"/>
    </row>
    <row r="131" spans="1:18" ht="15.75" x14ac:dyDescent="0.25">
      <c r="A131" s="2">
        <v>42444</v>
      </c>
      <c r="B131">
        <v>4.18</v>
      </c>
      <c r="C131">
        <f t="shared" si="28"/>
        <v>-4.5662100456621044E-2</v>
      </c>
      <c r="D131">
        <v>1.9102999999999999</v>
      </c>
      <c r="E131">
        <v>1.9699</v>
      </c>
      <c r="F131">
        <v>9.7213999999999992</v>
      </c>
      <c r="G131">
        <f t="shared" ref="G131:G194" si="48">E131+F131</f>
        <v>11.691299999999998</v>
      </c>
      <c r="H131">
        <f t="shared" ref="H131:H194" si="49">E131+D131*(G131-E131)</f>
        <v>20.540690419999997</v>
      </c>
      <c r="I131" s="17">
        <f t="shared" ref="I131:I194" si="50">(((H131/100)+1)^(1/365)-1)</f>
        <v>5.1195892345190508E-4</v>
      </c>
      <c r="J131" s="17">
        <f t="shared" ref="J131:J194" si="51">1+I131</f>
        <v>1.0005119589234519</v>
      </c>
      <c r="K131">
        <f t="shared" si="29"/>
        <v>-4.6174059380072949E-2</v>
      </c>
      <c r="L131" s="37">
        <f t="shared" si="30"/>
        <v>2.1320437596345026E-3</v>
      </c>
      <c r="M131" s="11"/>
      <c r="N131" s="11"/>
      <c r="O131" s="11">
        <f t="shared" si="31"/>
        <v>-0.59467614057451579</v>
      </c>
      <c r="P131" s="11"/>
      <c r="Q131" s="11"/>
      <c r="R131" s="11"/>
    </row>
    <row r="132" spans="1:18" ht="15.75" x14ac:dyDescent="0.25">
      <c r="A132" s="2">
        <v>42445</v>
      </c>
      <c r="B132">
        <v>4.3899999999999997</v>
      </c>
      <c r="C132">
        <f t="shared" ref="C132:C195" si="52">(B132-B131)/B131</f>
        <v>5.0239234449760757E-2</v>
      </c>
      <c r="D132">
        <v>1.9157</v>
      </c>
      <c r="E132">
        <v>1.9081000000000001</v>
      </c>
      <c r="F132">
        <v>9.6991999999999994</v>
      </c>
      <c r="G132">
        <f t="shared" si="48"/>
        <v>11.607299999999999</v>
      </c>
      <c r="H132">
        <f t="shared" si="49"/>
        <v>20.488857439999997</v>
      </c>
      <c r="I132" s="17">
        <f t="shared" si="50"/>
        <v>5.1077997434401112E-4</v>
      </c>
      <c r="J132" s="17">
        <f t="shared" si="51"/>
        <v>1.000510779974344</v>
      </c>
      <c r="K132">
        <f t="shared" ref="K132:K195" si="53">C132-I132</f>
        <v>4.9728454475416746E-2</v>
      </c>
      <c r="L132" s="37">
        <f t="shared" ref="L132:L195" si="54">K132^2</f>
        <v>2.4729191845135959E-3</v>
      </c>
      <c r="M132" s="11"/>
      <c r="N132" s="11"/>
      <c r="O132" s="11">
        <f t="shared" ref="O132:O195" si="55">C132/$N$3</f>
        <v>0.65428602165124294</v>
      </c>
      <c r="P132" s="11"/>
      <c r="Q132" s="11"/>
      <c r="R132" s="11"/>
    </row>
    <row r="133" spans="1:18" ht="15.75" x14ac:dyDescent="0.25">
      <c r="A133" s="2">
        <v>42446</v>
      </c>
      <c r="B133">
        <v>4.79</v>
      </c>
      <c r="C133">
        <f t="shared" si="52"/>
        <v>9.1116173120729019E-2</v>
      </c>
      <c r="D133">
        <v>1.9281000000000001</v>
      </c>
      <c r="E133">
        <v>1.8957999999999999</v>
      </c>
      <c r="F133">
        <v>9.6675000000000004</v>
      </c>
      <c r="G133">
        <f t="shared" si="48"/>
        <v>11.5633</v>
      </c>
      <c r="H133">
        <f t="shared" si="49"/>
        <v>20.535706750000003</v>
      </c>
      <c r="I133" s="17">
        <f t="shared" si="50"/>
        <v>5.1184559108063965E-4</v>
      </c>
      <c r="J133" s="17">
        <f t="shared" si="51"/>
        <v>1.0005118455910806</v>
      </c>
      <c r="K133">
        <f t="shared" si="53"/>
        <v>9.0604327529648379E-2</v>
      </c>
      <c r="L133" s="37">
        <f t="shared" si="54"/>
        <v>8.2091441670997991E-3</v>
      </c>
      <c r="M133" s="11"/>
      <c r="N133" s="11"/>
      <c r="O133" s="11">
        <f t="shared" si="55"/>
        <v>1.1866430504402641</v>
      </c>
      <c r="P133" s="11"/>
      <c r="Q133" s="11"/>
      <c r="R133" s="11"/>
    </row>
    <row r="134" spans="1:18" ht="15.75" x14ac:dyDescent="0.25">
      <c r="A134" s="2">
        <v>42447</v>
      </c>
      <c r="B134">
        <v>4.91</v>
      </c>
      <c r="C134">
        <f t="shared" si="52"/>
        <v>2.5052192066805867E-2</v>
      </c>
      <c r="D134">
        <v>1.9302000000000001</v>
      </c>
      <c r="E134">
        <v>1.8732</v>
      </c>
      <c r="F134">
        <v>9.6438000000000006</v>
      </c>
      <c r="G134">
        <f t="shared" si="48"/>
        <v>11.517000000000001</v>
      </c>
      <c r="H134">
        <f t="shared" si="49"/>
        <v>20.487662760000003</v>
      </c>
      <c r="I134" s="17">
        <f t="shared" si="50"/>
        <v>5.1075279520085282E-4</v>
      </c>
      <c r="J134" s="17">
        <f t="shared" si="51"/>
        <v>1.0005107527952009</v>
      </c>
      <c r="K134">
        <f t="shared" si="53"/>
        <v>2.4541439271605014E-2</v>
      </c>
      <c r="L134" s="37">
        <f t="shared" si="54"/>
        <v>6.0228224152187682E-4</v>
      </c>
      <c r="M134" s="11"/>
      <c r="N134" s="11"/>
      <c r="O134" s="11">
        <f t="shared" si="55"/>
        <v>0.32626490551770931</v>
      </c>
      <c r="P134" s="11"/>
      <c r="Q134" s="11"/>
      <c r="R134" s="11"/>
    </row>
    <row r="135" spans="1:18" ht="15.75" x14ac:dyDescent="0.25">
      <c r="A135" s="2">
        <v>42450</v>
      </c>
      <c r="B135">
        <v>4.88</v>
      </c>
      <c r="C135">
        <f t="shared" si="52"/>
        <v>-6.1099796334012722E-3</v>
      </c>
      <c r="D135">
        <v>1.9323000000000001</v>
      </c>
      <c r="E135">
        <v>1.9155</v>
      </c>
      <c r="F135">
        <v>9.6305999999999994</v>
      </c>
      <c r="G135">
        <f t="shared" si="48"/>
        <v>11.546099999999999</v>
      </c>
      <c r="H135">
        <f t="shared" si="49"/>
        <v>20.52470838</v>
      </c>
      <c r="I135" s="17">
        <f t="shared" si="50"/>
        <v>5.1159546341050799E-4</v>
      </c>
      <c r="J135" s="17">
        <f t="shared" si="51"/>
        <v>1.0005115954634105</v>
      </c>
      <c r="K135">
        <f t="shared" si="53"/>
        <v>-6.6215750968117802E-3</v>
      </c>
      <c r="L135" s="37">
        <f t="shared" si="54"/>
        <v>4.3845256762717937E-5</v>
      </c>
      <c r="M135" s="11"/>
      <c r="N135" s="11"/>
      <c r="O135" s="11">
        <f t="shared" si="55"/>
        <v>-7.9572754451621139E-2</v>
      </c>
      <c r="P135" s="11"/>
      <c r="Q135" s="11"/>
      <c r="R135" s="11"/>
    </row>
    <row r="136" spans="1:18" ht="15.75" x14ac:dyDescent="0.25">
      <c r="A136" s="2">
        <v>42451</v>
      </c>
      <c r="B136">
        <v>4.82</v>
      </c>
      <c r="C136">
        <f t="shared" si="52"/>
        <v>-1.2295081967213035E-2</v>
      </c>
      <c r="D136">
        <v>1.9340999999999999</v>
      </c>
      <c r="E136">
        <v>1.9403000000000001</v>
      </c>
      <c r="F136">
        <v>9.6295999999999999</v>
      </c>
      <c r="G136">
        <f t="shared" si="48"/>
        <v>11.569900000000001</v>
      </c>
      <c r="H136">
        <f t="shared" si="49"/>
        <v>20.564909360000001</v>
      </c>
      <c r="I136" s="17">
        <f t="shared" si="50"/>
        <v>5.1250961368021208E-4</v>
      </c>
      <c r="J136" s="17">
        <f t="shared" si="51"/>
        <v>1.0005125096136802</v>
      </c>
      <c r="K136">
        <f t="shared" si="53"/>
        <v>-1.2807591580893247E-2</v>
      </c>
      <c r="L136" s="37">
        <f t="shared" si="54"/>
        <v>1.6403440210296759E-4</v>
      </c>
      <c r="O136" s="11">
        <f t="shared" si="55"/>
        <v>-0.16012386244157953</v>
      </c>
    </row>
    <row r="137" spans="1:18" ht="15.75" x14ac:dyDescent="0.25">
      <c r="A137" s="2">
        <v>42452</v>
      </c>
      <c r="B137">
        <v>4.13</v>
      </c>
      <c r="C137">
        <f t="shared" si="52"/>
        <v>-0.14315352697095443</v>
      </c>
      <c r="D137">
        <v>1.9544999999999999</v>
      </c>
      <c r="E137">
        <v>1.8786</v>
      </c>
      <c r="F137">
        <v>9.6488999999999994</v>
      </c>
      <c r="G137">
        <f t="shared" si="48"/>
        <v>11.5275</v>
      </c>
      <c r="H137">
        <f t="shared" si="49"/>
        <v>20.737375049999997</v>
      </c>
      <c r="I137" s="17">
        <f t="shared" si="50"/>
        <v>5.1642795131545682E-4</v>
      </c>
      <c r="J137" s="17">
        <f t="shared" si="51"/>
        <v>1.0005164279513155</v>
      </c>
      <c r="K137">
        <f t="shared" si="53"/>
        <v>-0.14366995492226989</v>
      </c>
      <c r="L137" s="37">
        <f t="shared" si="54"/>
        <v>2.0641055947367062E-2</v>
      </c>
      <c r="O137" s="11">
        <f t="shared" si="55"/>
        <v>-1.8643467137389016</v>
      </c>
    </row>
    <row r="138" spans="1:18" ht="15.75" x14ac:dyDescent="0.25">
      <c r="A138" s="2">
        <v>42453</v>
      </c>
      <c r="B138">
        <v>4.25</v>
      </c>
      <c r="C138">
        <f t="shared" si="52"/>
        <v>2.9055690072639251E-2</v>
      </c>
      <c r="D138">
        <v>1.954</v>
      </c>
      <c r="E138">
        <v>1.9</v>
      </c>
      <c r="F138">
        <v>9.6529000000000007</v>
      </c>
      <c r="G138">
        <f t="shared" si="48"/>
        <v>11.552900000000001</v>
      </c>
      <c r="H138">
        <f t="shared" si="49"/>
        <v>20.761766599999998</v>
      </c>
      <c r="I138" s="17">
        <f t="shared" si="50"/>
        <v>5.1698166503522103E-4</v>
      </c>
      <c r="J138" s="17">
        <f t="shared" si="51"/>
        <v>1.0005169816650352</v>
      </c>
      <c r="K138">
        <f t="shared" si="53"/>
        <v>2.853870840760403E-2</v>
      </c>
      <c r="L138" s="37">
        <f t="shared" si="54"/>
        <v>8.1445787757424893E-4</v>
      </c>
      <c r="O138" s="11">
        <f t="shared" si="55"/>
        <v>0.37840409138736747</v>
      </c>
    </row>
    <row r="139" spans="1:18" ht="15.75" x14ac:dyDescent="0.25">
      <c r="A139" s="2">
        <v>42457</v>
      </c>
      <c r="B139">
        <v>4.1500000000000004</v>
      </c>
      <c r="C139">
        <f t="shared" si="52"/>
        <v>-2.3529411764705799E-2</v>
      </c>
      <c r="D139">
        <v>1.956</v>
      </c>
      <c r="E139">
        <v>1.8860000000000001</v>
      </c>
      <c r="F139">
        <v>9.6549999999999994</v>
      </c>
      <c r="G139">
        <f t="shared" si="48"/>
        <v>11.541</v>
      </c>
      <c r="H139">
        <f t="shared" si="49"/>
        <v>20.771180000000001</v>
      </c>
      <c r="I139" s="17">
        <f t="shared" si="50"/>
        <v>5.1719532924243694E-4</v>
      </c>
      <c r="J139" s="17">
        <f t="shared" si="51"/>
        <v>1.0005171953292424</v>
      </c>
      <c r="K139">
        <f t="shared" si="53"/>
        <v>-2.4046607093948236E-2</v>
      </c>
      <c r="L139" s="37">
        <f t="shared" si="54"/>
        <v>5.7823931273072167E-4</v>
      </c>
      <c r="O139" s="11">
        <f t="shared" si="55"/>
        <v>-0.30643311714310212</v>
      </c>
    </row>
    <row r="140" spans="1:18" ht="15.75" x14ac:dyDescent="0.25">
      <c r="A140" s="2">
        <v>42458</v>
      </c>
      <c r="B140">
        <v>4.04</v>
      </c>
      <c r="C140">
        <f t="shared" si="52"/>
        <v>-2.6506024096385618E-2</v>
      </c>
      <c r="D140">
        <v>1.9502000000000002</v>
      </c>
      <c r="E140">
        <v>1.8035000000000001</v>
      </c>
      <c r="F140">
        <v>9.6253999999999991</v>
      </c>
      <c r="G140">
        <f t="shared" si="48"/>
        <v>11.428899999999999</v>
      </c>
      <c r="H140">
        <f t="shared" si="49"/>
        <v>20.574955079999999</v>
      </c>
      <c r="I140" s="17">
        <f t="shared" si="50"/>
        <v>5.1273800088069699E-4</v>
      </c>
      <c r="J140" s="17">
        <f t="shared" si="51"/>
        <v>1.0005127380008807</v>
      </c>
      <c r="K140">
        <f t="shared" si="53"/>
        <v>-2.7018762097266315E-2</v>
      </c>
      <c r="L140" s="37">
        <f t="shared" si="54"/>
        <v>7.3001350526867483E-4</v>
      </c>
      <c r="O140" s="11">
        <f t="shared" si="55"/>
        <v>-0.34519875244434012</v>
      </c>
    </row>
    <row r="141" spans="1:18" ht="15.75" x14ac:dyDescent="0.25">
      <c r="A141" s="2">
        <v>42459</v>
      </c>
      <c r="B141">
        <v>4.01</v>
      </c>
      <c r="C141">
        <f t="shared" si="52"/>
        <v>-7.425742574257487E-3</v>
      </c>
      <c r="D141">
        <v>1.9489000000000001</v>
      </c>
      <c r="E141">
        <v>1.8228</v>
      </c>
      <c r="F141">
        <v>9.6190999999999995</v>
      </c>
      <c r="G141">
        <f t="shared" si="48"/>
        <v>11.4419</v>
      </c>
      <c r="H141">
        <f t="shared" si="49"/>
        <v>20.569463989999999</v>
      </c>
      <c r="I141" s="17">
        <f t="shared" si="50"/>
        <v>5.1261316452744232E-4</v>
      </c>
      <c r="J141" s="17">
        <f t="shared" si="51"/>
        <v>1.0005126131645274</v>
      </c>
      <c r="K141">
        <f t="shared" si="53"/>
        <v>-7.9383557387849302E-3</v>
      </c>
      <c r="L141" s="37">
        <f t="shared" si="54"/>
        <v>6.3017491835499638E-5</v>
      </c>
      <c r="O141" s="11">
        <f t="shared" si="55"/>
        <v>-9.6708471375608854E-2</v>
      </c>
    </row>
    <row r="142" spans="1:18" ht="15.75" x14ac:dyDescent="0.25">
      <c r="A142" s="2">
        <v>42460</v>
      </c>
      <c r="B142">
        <v>4.12</v>
      </c>
      <c r="C142">
        <f t="shared" si="52"/>
        <v>2.7431421446384122E-2</v>
      </c>
      <c r="D142">
        <v>1.9471000000000001</v>
      </c>
      <c r="E142">
        <v>1.7686999999999999</v>
      </c>
      <c r="F142">
        <v>9.6257000000000001</v>
      </c>
      <c r="G142">
        <f t="shared" si="48"/>
        <v>11.394400000000001</v>
      </c>
      <c r="H142">
        <f t="shared" si="49"/>
        <v>20.510900470000003</v>
      </c>
      <c r="I142" s="17">
        <f t="shared" si="50"/>
        <v>5.1128140825240642E-4</v>
      </c>
      <c r="J142" s="17">
        <f t="shared" si="51"/>
        <v>1.0005112814082524</v>
      </c>
      <c r="K142">
        <f t="shared" si="53"/>
        <v>2.6920140038131715E-2</v>
      </c>
      <c r="L142" s="37">
        <f t="shared" si="54"/>
        <v>7.2469393967262226E-4</v>
      </c>
      <c r="O142" s="11">
        <f t="shared" si="55"/>
        <v>0.35725057921297049</v>
      </c>
    </row>
    <row r="143" spans="1:18" ht="15.75" x14ac:dyDescent="0.25">
      <c r="A143" s="2">
        <v>42461</v>
      </c>
      <c r="B143">
        <v>3.83</v>
      </c>
      <c r="C143">
        <f t="shared" si="52"/>
        <v>-7.0388349514563117E-2</v>
      </c>
      <c r="D143">
        <v>1.9339</v>
      </c>
      <c r="E143">
        <v>1.7705</v>
      </c>
      <c r="F143">
        <v>9.6029</v>
      </c>
      <c r="G143">
        <f t="shared" si="48"/>
        <v>11.3734</v>
      </c>
      <c r="H143">
        <f t="shared" si="49"/>
        <v>20.341548309999997</v>
      </c>
      <c r="I143" s="17">
        <f t="shared" si="50"/>
        <v>5.0742664216030242E-4</v>
      </c>
      <c r="J143" s="17">
        <f t="shared" si="51"/>
        <v>1.0005074266421603</v>
      </c>
      <c r="K143">
        <f t="shared" si="53"/>
        <v>-7.089577615672342E-2</v>
      </c>
      <c r="L143" s="37">
        <f t="shared" si="54"/>
        <v>5.0262110768642329E-3</v>
      </c>
      <c r="O143" s="11">
        <f t="shared" si="55"/>
        <v>-0.91669615747299693</v>
      </c>
    </row>
    <row r="144" spans="1:18" ht="15.75" x14ac:dyDescent="0.25">
      <c r="A144" s="2">
        <v>42464</v>
      </c>
      <c r="B144">
        <v>3.7199999999999998</v>
      </c>
      <c r="C144">
        <f t="shared" si="52"/>
        <v>-2.872062663185387E-2</v>
      </c>
      <c r="D144">
        <v>1.9433</v>
      </c>
      <c r="E144">
        <v>1.7618</v>
      </c>
      <c r="F144">
        <v>9.5993999999999993</v>
      </c>
      <c r="G144">
        <f t="shared" si="48"/>
        <v>11.3612</v>
      </c>
      <c r="H144">
        <f t="shared" si="49"/>
        <v>20.416314020000002</v>
      </c>
      <c r="I144" s="17">
        <f t="shared" si="50"/>
        <v>5.091291135201903E-4</v>
      </c>
      <c r="J144" s="17">
        <f t="shared" si="51"/>
        <v>1.0005091291135202</v>
      </c>
      <c r="K144">
        <f t="shared" si="53"/>
        <v>-2.9229755745374061E-2</v>
      </c>
      <c r="L144" s="37">
        <f t="shared" si="54"/>
        <v>8.543786209342279E-4</v>
      </c>
      <c r="O144" s="11">
        <f t="shared" si="55"/>
        <v>-0.37404042366684376</v>
      </c>
    </row>
    <row r="145" spans="1:15" ht="15.75" x14ac:dyDescent="0.25">
      <c r="A145" s="2">
        <v>42465</v>
      </c>
      <c r="B145">
        <v>3.76</v>
      </c>
      <c r="C145">
        <f t="shared" si="52"/>
        <v>1.075268817204302E-2</v>
      </c>
      <c r="D145">
        <v>1.9351</v>
      </c>
      <c r="E145">
        <v>1.7201</v>
      </c>
      <c r="F145">
        <v>9.6488999999999994</v>
      </c>
      <c r="G145">
        <f t="shared" si="48"/>
        <v>11.369</v>
      </c>
      <c r="H145">
        <f t="shared" si="49"/>
        <v>20.391686389999997</v>
      </c>
      <c r="I145" s="17">
        <f t="shared" si="50"/>
        <v>5.0856844034852244E-4</v>
      </c>
      <c r="J145" s="17">
        <f t="shared" si="51"/>
        <v>1.0005085684403485</v>
      </c>
      <c r="K145">
        <f t="shared" si="53"/>
        <v>1.0244119731694498E-2</v>
      </c>
      <c r="L145" s="37">
        <f t="shared" si="54"/>
        <v>1.0494198907729254E-4</v>
      </c>
      <c r="O145" s="11">
        <f t="shared" si="55"/>
        <v>0.14003663955464404</v>
      </c>
    </row>
    <row r="146" spans="1:15" ht="15.75" x14ac:dyDescent="0.25">
      <c r="A146" s="2">
        <v>42466</v>
      </c>
      <c r="B146">
        <v>3.73</v>
      </c>
      <c r="C146">
        <f t="shared" si="52"/>
        <v>-7.9787234042552682E-3</v>
      </c>
      <c r="D146">
        <v>1.9287999999999998</v>
      </c>
      <c r="E146">
        <v>1.7549000000000001</v>
      </c>
      <c r="F146">
        <v>9.5945</v>
      </c>
      <c r="G146">
        <f t="shared" si="48"/>
        <v>11.349399999999999</v>
      </c>
      <c r="H146">
        <f t="shared" si="49"/>
        <v>20.260771599999998</v>
      </c>
      <c r="I146" s="17">
        <f t="shared" si="50"/>
        <v>5.0558610998163722E-4</v>
      </c>
      <c r="J146" s="17">
        <f t="shared" si="51"/>
        <v>1.0005055861099816</v>
      </c>
      <c r="K146">
        <f t="shared" si="53"/>
        <v>-8.4843095142369054E-3</v>
      </c>
      <c r="L146" s="37">
        <f t="shared" si="54"/>
        <v>7.1983507933370879E-5</v>
      </c>
      <c r="O146" s="11">
        <f t="shared" si="55"/>
        <v>-0.10391016605251438</v>
      </c>
    </row>
    <row r="147" spans="1:15" ht="15.75" x14ac:dyDescent="0.25">
      <c r="A147" s="2">
        <v>42467</v>
      </c>
      <c r="B147">
        <v>3.61</v>
      </c>
      <c r="C147">
        <f t="shared" si="52"/>
        <v>-3.2171581769437026E-2</v>
      </c>
      <c r="D147">
        <v>1.9306000000000001</v>
      </c>
      <c r="E147">
        <v>1.6888999999999998</v>
      </c>
      <c r="F147">
        <v>9.6379999999999999</v>
      </c>
      <c r="G147">
        <f t="shared" si="48"/>
        <v>11.3269</v>
      </c>
      <c r="H147">
        <f t="shared" si="49"/>
        <v>20.296022799999999</v>
      </c>
      <c r="I147" s="17">
        <f t="shared" si="50"/>
        <v>5.0638947534631384E-4</v>
      </c>
      <c r="J147" s="17">
        <f t="shared" si="51"/>
        <v>1.0005063894753463</v>
      </c>
      <c r="K147">
        <f t="shared" si="53"/>
        <v>-3.267797124478334E-2</v>
      </c>
      <c r="L147" s="37">
        <f t="shared" si="54"/>
        <v>1.0678498046748869E-3</v>
      </c>
      <c r="O147" s="11">
        <f t="shared" si="55"/>
        <v>-0.41898361861389483</v>
      </c>
    </row>
    <row r="148" spans="1:15" ht="15.75" x14ac:dyDescent="0.25">
      <c r="A148" s="2">
        <v>42468</v>
      </c>
      <c r="B148">
        <v>3.76</v>
      </c>
      <c r="C148">
        <f t="shared" si="52"/>
        <v>4.15512465373961E-2</v>
      </c>
      <c r="D148">
        <v>1.9327999999999999</v>
      </c>
      <c r="E148">
        <v>1.7166999999999999</v>
      </c>
      <c r="F148">
        <v>9.6385000000000005</v>
      </c>
      <c r="G148">
        <f t="shared" si="48"/>
        <v>11.3552</v>
      </c>
      <c r="H148">
        <f t="shared" si="49"/>
        <v>20.345992799999998</v>
      </c>
      <c r="I148" s="17">
        <f t="shared" si="50"/>
        <v>5.0752787601959781E-4</v>
      </c>
      <c r="J148" s="17">
        <f t="shared" si="51"/>
        <v>1.0005075278760196</v>
      </c>
      <c r="K148">
        <f t="shared" si="53"/>
        <v>4.1043718661376502E-2</v>
      </c>
      <c r="L148" s="37">
        <f t="shared" si="54"/>
        <v>1.6845868415542257E-3</v>
      </c>
      <c r="O148" s="11">
        <f t="shared" si="55"/>
        <v>0.54113881489952409</v>
      </c>
    </row>
    <row r="149" spans="1:15" ht="15.75" x14ac:dyDescent="0.25">
      <c r="A149" s="2">
        <v>42471</v>
      </c>
      <c r="B149">
        <v>4.5</v>
      </c>
      <c r="C149">
        <f t="shared" si="52"/>
        <v>0.19680851063829793</v>
      </c>
      <c r="D149">
        <v>1.9464000000000001</v>
      </c>
      <c r="E149">
        <v>1.7254</v>
      </c>
      <c r="F149">
        <v>9.5801999999999996</v>
      </c>
      <c r="G149">
        <f t="shared" si="48"/>
        <v>11.3056</v>
      </c>
      <c r="H149">
        <f t="shared" si="49"/>
        <v>20.372301280000002</v>
      </c>
      <c r="I149" s="17">
        <f t="shared" si="50"/>
        <v>5.0812703804981041E-4</v>
      </c>
      <c r="J149" s="17">
        <f t="shared" si="51"/>
        <v>1.0005081270380498</v>
      </c>
      <c r="K149">
        <f t="shared" si="53"/>
        <v>0.19630038360024812</v>
      </c>
      <c r="L149" s="37">
        <f t="shared" si="54"/>
        <v>3.8533840601604565E-2</v>
      </c>
      <c r="O149" s="11">
        <f t="shared" si="55"/>
        <v>2.5631174292953718</v>
      </c>
    </row>
    <row r="150" spans="1:15" ht="15.75" x14ac:dyDescent="0.25">
      <c r="A150" s="2">
        <v>42472</v>
      </c>
      <c r="B150">
        <v>6.05</v>
      </c>
      <c r="C150">
        <f t="shared" si="52"/>
        <v>0.34444444444444439</v>
      </c>
      <c r="D150">
        <v>2.02</v>
      </c>
      <c r="E150">
        <v>1.7761</v>
      </c>
      <c r="F150">
        <v>9.5440000000000005</v>
      </c>
      <c r="G150">
        <f t="shared" si="48"/>
        <v>11.3201</v>
      </c>
      <c r="H150">
        <f t="shared" si="49"/>
        <v>21.05498</v>
      </c>
      <c r="I150" s="17">
        <f t="shared" si="50"/>
        <v>5.2362920093007581E-4</v>
      </c>
      <c r="J150" s="17">
        <f t="shared" si="51"/>
        <v>1.0005236292009301</v>
      </c>
      <c r="K150">
        <f t="shared" si="53"/>
        <v>0.34392081524351431</v>
      </c>
      <c r="L150" s="37">
        <f t="shared" si="54"/>
        <v>0.11828152715776351</v>
      </c>
      <c r="O150" s="11">
        <f t="shared" si="55"/>
        <v>4.4858403537337601</v>
      </c>
    </row>
    <row r="151" spans="1:15" ht="15.75" x14ac:dyDescent="0.25">
      <c r="A151" s="2">
        <v>42473</v>
      </c>
      <c r="B151">
        <v>6.06</v>
      </c>
      <c r="C151">
        <f t="shared" si="52"/>
        <v>1.6528925619834359E-3</v>
      </c>
      <c r="D151">
        <v>2.0160999999999998</v>
      </c>
      <c r="E151">
        <v>1.7639</v>
      </c>
      <c r="F151">
        <v>9.5025999999999993</v>
      </c>
      <c r="G151">
        <f t="shared" si="48"/>
        <v>11.266499999999999</v>
      </c>
      <c r="H151">
        <f t="shared" si="49"/>
        <v>20.922091859999995</v>
      </c>
      <c r="I151" s="17">
        <f t="shared" si="50"/>
        <v>5.2061844273687541E-4</v>
      </c>
      <c r="J151" s="17">
        <f t="shared" si="51"/>
        <v>1.0005206184427369</v>
      </c>
      <c r="K151">
        <f t="shared" si="53"/>
        <v>1.1322741192465605E-3</v>
      </c>
      <c r="L151" s="37">
        <f t="shared" si="54"/>
        <v>1.2820446811155742E-6</v>
      </c>
      <c r="O151" s="11">
        <f t="shared" si="55"/>
        <v>2.1526293353027453E-2</v>
      </c>
    </row>
    <row r="152" spans="1:15" ht="15.75" x14ac:dyDescent="0.25">
      <c r="A152" s="2">
        <v>42474</v>
      </c>
      <c r="B152">
        <v>6.01</v>
      </c>
      <c r="C152">
        <f t="shared" si="52"/>
        <v>-8.2508250825082223E-3</v>
      </c>
      <c r="D152">
        <v>2.0160999999999998</v>
      </c>
      <c r="E152">
        <v>1.7919</v>
      </c>
      <c r="F152">
        <v>9.4893000000000001</v>
      </c>
      <c r="G152">
        <f t="shared" si="48"/>
        <v>11.2812</v>
      </c>
      <c r="H152">
        <f t="shared" si="49"/>
        <v>20.923277729999995</v>
      </c>
      <c r="I152" s="17">
        <f t="shared" si="50"/>
        <v>5.2064532479301207E-4</v>
      </c>
      <c r="J152" s="17">
        <f t="shared" si="51"/>
        <v>1.000520645324793</v>
      </c>
      <c r="K152">
        <f t="shared" si="53"/>
        <v>-8.7714704073012344E-3</v>
      </c>
      <c r="L152" s="37">
        <f t="shared" si="54"/>
        <v>7.6938693106161279E-5</v>
      </c>
      <c r="O152" s="11">
        <f t="shared" si="55"/>
        <v>-0.10745385708400858</v>
      </c>
    </row>
    <row r="153" spans="1:15" ht="15.75" x14ac:dyDescent="0.25">
      <c r="A153" s="2">
        <v>42475</v>
      </c>
      <c r="B153">
        <v>6.03</v>
      </c>
      <c r="C153">
        <f t="shared" si="52"/>
        <v>3.3277870216306925E-3</v>
      </c>
      <c r="D153">
        <v>2.0150000000000001</v>
      </c>
      <c r="E153">
        <v>1.7518</v>
      </c>
      <c r="F153">
        <v>9.4956999999999994</v>
      </c>
      <c r="G153">
        <f t="shared" si="48"/>
        <v>11.247499999999999</v>
      </c>
      <c r="H153">
        <f t="shared" si="49"/>
        <v>20.885635499999999</v>
      </c>
      <c r="I153" s="17">
        <f t="shared" si="50"/>
        <v>5.1979189845274831E-4</v>
      </c>
      <c r="J153" s="17">
        <f t="shared" si="51"/>
        <v>1.0005197918984527</v>
      </c>
      <c r="K153">
        <f t="shared" si="53"/>
        <v>2.8079951231779442E-3</v>
      </c>
      <c r="L153" s="37">
        <f t="shared" si="54"/>
        <v>7.884836611791118E-6</v>
      </c>
      <c r="O153" s="11">
        <f t="shared" si="55"/>
        <v>4.3339126384632901E-2</v>
      </c>
    </row>
    <row r="154" spans="1:15" ht="15.75" x14ac:dyDescent="0.25">
      <c r="A154" s="2">
        <v>42478</v>
      </c>
      <c r="B154">
        <v>5.96</v>
      </c>
      <c r="C154">
        <f t="shared" si="52"/>
        <v>-1.1608623548922102E-2</v>
      </c>
      <c r="D154">
        <v>2.0121000000000002</v>
      </c>
      <c r="E154">
        <v>1.7711000000000001</v>
      </c>
      <c r="F154">
        <v>9.4754000000000005</v>
      </c>
      <c r="G154">
        <f t="shared" si="48"/>
        <v>11.246500000000001</v>
      </c>
      <c r="H154">
        <f t="shared" si="49"/>
        <v>20.836552340000004</v>
      </c>
      <c r="I154" s="17">
        <f t="shared" si="50"/>
        <v>5.186786846609337E-4</v>
      </c>
      <c r="J154" s="17">
        <f t="shared" si="51"/>
        <v>1.0005186786846609</v>
      </c>
      <c r="K154">
        <f t="shared" si="53"/>
        <v>-1.2127302233583036E-2</v>
      </c>
      <c r="L154" s="37">
        <f t="shared" si="54"/>
        <v>1.4707145946466811E-4</v>
      </c>
      <c r="O154" s="11">
        <f t="shared" si="55"/>
        <v>-0.1511838347430739</v>
      </c>
    </row>
    <row r="155" spans="1:15" ht="15.75" x14ac:dyDescent="0.25">
      <c r="A155" s="2">
        <v>42479</v>
      </c>
      <c r="B155">
        <v>6.12</v>
      </c>
      <c r="C155">
        <f t="shared" si="52"/>
        <v>2.6845637583892641E-2</v>
      </c>
      <c r="D155">
        <v>2.0137</v>
      </c>
      <c r="E155">
        <v>1.7850999999999999</v>
      </c>
      <c r="F155">
        <v>9.4419000000000004</v>
      </c>
      <c r="G155">
        <f t="shared" si="48"/>
        <v>11.227</v>
      </c>
      <c r="H155">
        <f t="shared" si="49"/>
        <v>20.798254030000003</v>
      </c>
      <c r="I155" s="17">
        <f t="shared" si="50"/>
        <v>5.1780975971649212E-4</v>
      </c>
      <c r="J155" s="17">
        <f t="shared" si="51"/>
        <v>1.0005178097597165</v>
      </c>
      <c r="K155">
        <f t="shared" si="53"/>
        <v>2.6327827824176149E-2</v>
      </c>
      <c r="L155" s="37">
        <f t="shared" si="54"/>
        <v>6.9315451793946386E-4</v>
      </c>
      <c r="O155" s="11">
        <f t="shared" si="55"/>
        <v>0.34962167727736637</v>
      </c>
    </row>
    <row r="156" spans="1:15" ht="15.75" x14ac:dyDescent="0.25">
      <c r="A156" s="2">
        <v>42480</v>
      </c>
      <c r="B156">
        <v>6.42</v>
      </c>
      <c r="C156">
        <f t="shared" si="52"/>
        <v>4.9019607843137226E-2</v>
      </c>
      <c r="D156">
        <v>2.0143</v>
      </c>
      <c r="E156">
        <v>1.845</v>
      </c>
      <c r="F156">
        <v>9.4580000000000002</v>
      </c>
      <c r="G156">
        <f t="shared" si="48"/>
        <v>11.303000000000001</v>
      </c>
      <c r="H156">
        <f t="shared" si="49"/>
        <v>20.896249399999999</v>
      </c>
      <c r="I156" s="17">
        <f t="shared" si="50"/>
        <v>5.2003256409860477E-4</v>
      </c>
      <c r="J156" s="17">
        <f t="shared" si="51"/>
        <v>1.0005200325640986</v>
      </c>
      <c r="K156">
        <f t="shared" si="53"/>
        <v>4.8499575279038622E-2</v>
      </c>
      <c r="L156" s="37">
        <f t="shared" si="54"/>
        <v>2.3522088022471343E-3</v>
      </c>
      <c r="O156" s="11">
        <f t="shared" si="55"/>
        <v>0.63840232738146463</v>
      </c>
    </row>
    <row r="157" spans="1:15" ht="15.75" x14ac:dyDescent="0.25">
      <c r="A157" s="2">
        <v>42481</v>
      </c>
      <c r="B157">
        <v>6.19</v>
      </c>
      <c r="C157">
        <f t="shared" si="52"/>
        <v>-3.5825545171339492E-2</v>
      </c>
      <c r="D157">
        <v>2.0173999999999999</v>
      </c>
      <c r="E157">
        <v>1.861</v>
      </c>
      <c r="F157">
        <v>9.5104000000000006</v>
      </c>
      <c r="G157">
        <f t="shared" si="48"/>
        <v>11.371400000000001</v>
      </c>
      <c r="H157">
        <f t="shared" si="49"/>
        <v>21.047280960000002</v>
      </c>
      <c r="I157" s="17">
        <f t="shared" si="50"/>
        <v>5.2345485886973186E-4</v>
      </c>
      <c r="J157" s="17">
        <f t="shared" si="51"/>
        <v>1.0005234548588697</v>
      </c>
      <c r="K157">
        <f t="shared" si="53"/>
        <v>-3.6349000030209223E-2</v>
      </c>
      <c r="L157" s="37">
        <f t="shared" si="54"/>
        <v>1.32124980319615E-3</v>
      </c>
      <c r="O157" s="11">
        <f t="shared" si="55"/>
        <v>-0.46657067290869592</v>
      </c>
    </row>
    <row r="158" spans="1:15" ht="15.75" x14ac:dyDescent="0.25">
      <c r="A158" s="2">
        <v>42482</v>
      </c>
      <c r="B158">
        <v>6.55</v>
      </c>
      <c r="C158">
        <f t="shared" si="52"/>
        <v>5.8158319870759194E-2</v>
      </c>
      <c r="D158">
        <v>2.0179</v>
      </c>
      <c r="E158">
        <v>1.8877999999999999</v>
      </c>
      <c r="F158">
        <v>9.4959000000000007</v>
      </c>
      <c r="G158">
        <f t="shared" si="48"/>
        <v>11.383700000000001</v>
      </c>
      <c r="H158">
        <f t="shared" si="49"/>
        <v>21.049576609999999</v>
      </c>
      <c r="I158" s="17">
        <f t="shared" si="50"/>
        <v>5.2350684421575977E-4</v>
      </c>
      <c r="J158" s="17">
        <f t="shared" si="51"/>
        <v>1.0005235068442158</v>
      </c>
      <c r="K158">
        <f t="shared" si="53"/>
        <v>5.7634813026543434E-2</v>
      </c>
      <c r="L158" s="37">
        <f t="shared" si="54"/>
        <v>3.3217716726046207E-3</v>
      </c>
      <c r="O158" s="11">
        <f t="shared" si="55"/>
        <v>0.75741949794660279</v>
      </c>
    </row>
    <row r="159" spans="1:15" ht="15.75" x14ac:dyDescent="0.25">
      <c r="A159" s="2">
        <v>42485</v>
      </c>
      <c r="B159">
        <v>6.4</v>
      </c>
      <c r="C159">
        <f t="shared" si="52"/>
        <v>-2.2900763358778546E-2</v>
      </c>
      <c r="D159">
        <v>2.0209000000000001</v>
      </c>
      <c r="E159">
        <v>1.9127999999999998</v>
      </c>
      <c r="F159">
        <v>9.4892000000000003</v>
      </c>
      <c r="G159">
        <f t="shared" si="48"/>
        <v>11.402000000000001</v>
      </c>
      <c r="H159">
        <f t="shared" si="49"/>
        <v>21.089524280000003</v>
      </c>
      <c r="I159" s="17">
        <f t="shared" si="50"/>
        <v>5.2441130794655955E-4</v>
      </c>
      <c r="J159" s="17">
        <f t="shared" si="51"/>
        <v>1.0005244113079466</v>
      </c>
      <c r="K159">
        <f t="shared" si="53"/>
        <v>-2.3425174666725106E-2</v>
      </c>
      <c r="L159" s="37">
        <f t="shared" si="54"/>
        <v>5.4873880816657967E-4</v>
      </c>
      <c r="O159" s="11">
        <f t="shared" si="55"/>
        <v>-0.29824597279195053</v>
      </c>
    </row>
    <row r="160" spans="1:15" ht="15.75" x14ac:dyDescent="0.25">
      <c r="A160" s="2">
        <v>42486</v>
      </c>
      <c r="B160">
        <v>6.6</v>
      </c>
      <c r="C160">
        <f t="shared" si="52"/>
        <v>3.1249999999999889E-2</v>
      </c>
      <c r="D160">
        <v>2.0225</v>
      </c>
      <c r="E160">
        <v>1.9271</v>
      </c>
      <c r="F160">
        <v>9.4634</v>
      </c>
      <c r="G160">
        <f t="shared" si="48"/>
        <v>11.390499999999999</v>
      </c>
      <c r="H160">
        <f t="shared" si="49"/>
        <v>21.066826499999998</v>
      </c>
      <c r="I160" s="17">
        <f t="shared" si="50"/>
        <v>5.2389743917102827E-4</v>
      </c>
      <c r="J160" s="17">
        <f t="shared" si="51"/>
        <v>1.000523897439171</v>
      </c>
      <c r="K160">
        <f t="shared" si="53"/>
        <v>3.0726102560828861E-2</v>
      </c>
      <c r="L160" s="37">
        <f t="shared" si="54"/>
        <v>9.4409337857857389E-4</v>
      </c>
      <c r="O160" s="11">
        <f t="shared" si="55"/>
        <v>0.40698148370568249</v>
      </c>
    </row>
    <row r="161" spans="1:15" ht="15.75" x14ac:dyDescent="0.25">
      <c r="A161" s="2">
        <v>42487</v>
      </c>
      <c r="B161">
        <v>7.14</v>
      </c>
      <c r="C161">
        <f t="shared" si="52"/>
        <v>8.1818181818181832E-2</v>
      </c>
      <c r="D161">
        <v>2.0251999999999999</v>
      </c>
      <c r="E161">
        <v>1.8508</v>
      </c>
      <c r="F161">
        <v>9.3933</v>
      </c>
      <c r="G161">
        <f t="shared" si="48"/>
        <v>11.2441</v>
      </c>
      <c r="H161">
        <f t="shared" si="49"/>
        <v>20.874111159999998</v>
      </c>
      <c r="I161" s="17">
        <f t="shared" si="50"/>
        <v>5.195305651064519E-4</v>
      </c>
      <c r="J161" s="17">
        <f t="shared" si="51"/>
        <v>1.0005195305651065</v>
      </c>
      <c r="K161">
        <f t="shared" si="53"/>
        <v>8.129865125307538E-2</v>
      </c>
      <c r="L161" s="37">
        <f t="shared" si="54"/>
        <v>6.6094706955691753E-3</v>
      </c>
      <c r="O161" s="11">
        <f t="shared" si="55"/>
        <v>1.0655515209748818</v>
      </c>
    </row>
    <row r="162" spans="1:15" ht="15.75" x14ac:dyDescent="0.25">
      <c r="A162" s="2">
        <v>42488</v>
      </c>
      <c r="B162">
        <v>6.78</v>
      </c>
      <c r="C162">
        <f t="shared" si="52"/>
        <v>-5.0420168067226816E-2</v>
      </c>
      <c r="D162">
        <v>2.0322</v>
      </c>
      <c r="E162">
        <v>1.8243</v>
      </c>
      <c r="F162">
        <v>9.4239999999999995</v>
      </c>
      <c r="G162">
        <f t="shared" si="48"/>
        <v>11.2483</v>
      </c>
      <c r="H162">
        <f t="shared" si="49"/>
        <v>20.975752799999999</v>
      </c>
      <c r="I162" s="17">
        <f t="shared" si="50"/>
        <v>5.2183459995691628E-4</v>
      </c>
      <c r="J162" s="17">
        <f t="shared" si="51"/>
        <v>1.0005218345999569</v>
      </c>
      <c r="K162">
        <f t="shared" si="53"/>
        <v>-5.0942002667183732E-2</v>
      </c>
      <c r="L162" s="37">
        <f t="shared" si="54"/>
        <v>2.5950876357433545E-3</v>
      </c>
      <c r="O162" s="11">
        <f t="shared" si="55"/>
        <v>-0.65664239387807732</v>
      </c>
    </row>
    <row r="163" spans="1:15" ht="15.75" x14ac:dyDescent="0.25">
      <c r="A163" s="2">
        <v>42489</v>
      </c>
      <c r="B163">
        <v>6.87</v>
      </c>
      <c r="C163">
        <f t="shared" si="52"/>
        <v>1.327433628318582E-2</v>
      </c>
      <c r="D163">
        <v>2.0285000000000002</v>
      </c>
      <c r="E163">
        <v>1.8332999999999999</v>
      </c>
      <c r="F163">
        <v>9.4735999999999994</v>
      </c>
      <c r="G163">
        <f t="shared" si="48"/>
        <v>11.306899999999999</v>
      </c>
      <c r="H163">
        <f t="shared" si="49"/>
        <v>21.050497600000003</v>
      </c>
      <c r="I163" s="17">
        <f t="shared" si="50"/>
        <v>5.2352769989916226E-4</v>
      </c>
      <c r="J163" s="17">
        <f t="shared" si="51"/>
        <v>1.0005235276998992</v>
      </c>
      <c r="K163">
        <f t="shared" si="53"/>
        <v>1.2750808583286657E-2</v>
      </c>
      <c r="L163" s="37">
        <f t="shared" si="54"/>
        <v>1.625831195276167E-4</v>
      </c>
      <c r="O163" s="11">
        <f t="shared" si="55"/>
        <v>0.17287709042365307</v>
      </c>
    </row>
    <row r="164" spans="1:15" ht="15.75" x14ac:dyDescent="0.25">
      <c r="A164" s="2">
        <v>42492</v>
      </c>
      <c r="B164">
        <v>6.59</v>
      </c>
      <c r="C164">
        <f t="shared" si="52"/>
        <v>-4.0756914119359569E-2</v>
      </c>
      <c r="D164">
        <v>2.0194000000000001</v>
      </c>
      <c r="E164">
        <v>1.8723000000000001</v>
      </c>
      <c r="F164">
        <v>9.49</v>
      </c>
      <c r="G164">
        <f t="shared" si="48"/>
        <v>11.362300000000001</v>
      </c>
      <c r="H164">
        <f t="shared" si="49"/>
        <v>21.036406000000003</v>
      </c>
      <c r="I164" s="17">
        <f t="shared" si="50"/>
        <v>5.2320858037235851E-4</v>
      </c>
      <c r="J164" s="17">
        <f t="shared" si="51"/>
        <v>1.0005232085803724</v>
      </c>
      <c r="K164">
        <f t="shared" si="53"/>
        <v>-4.1280122699731928E-2</v>
      </c>
      <c r="L164" s="37">
        <f t="shared" si="54"/>
        <v>1.7040485301049232E-3</v>
      </c>
      <c r="O164" s="11">
        <f t="shared" si="55"/>
        <v>-0.53079390014598704</v>
      </c>
    </row>
    <row r="165" spans="1:15" ht="15.75" x14ac:dyDescent="0.25">
      <c r="A165" s="2">
        <v>42493</v>
      </c>
      <c r="B165">
        <v>5.8</v>
      </c>
      <c r="C165">
        <f t="shared" si="52"/>
        <v>-0.11987860394537178</v>
      </c>
      <c r="D165">
        <v>2.0411000000000001</v>
      </c>
      <c r="E165">
        <v>1.7963</v>
      </c>
      <c r="F165">
        <v>9.5214999999999996</v>
      </c>
      <c r="G165">
        <f t="shared" si="48"/>
        <v>11.3178</v>
      </c>
      <c r="H165">
        <f t="shared" si="49"/>
        <v>21.230633649999998</v>
      </c>
      <c r="I165" s="17">
        <f t="shared" si="50"/>
        <v>5.2760381504768361E-4</v>
      </c>
      <c r="J165" s="17">
        <f t="shared" si="51"/>
        <v>1.0005276038150477</v>
      </c>
      <c r="K165">
        <f t="shared" si="53"/>
        <v>-0.12040620776041946</v>
      </c>
      <c r="L165" s="37">
        <f t="shared" si="54"/>
        <v>1.4497654867245297E-2</v>
      </c>
      <c r="O165" s="11">
        <f t="shared" si="55"/>
        <v>-1.5612279071441109</v>
      </c>
    </row>
    <row r="166" spans="1:15" ht="15.75" x14ac:dyDescent="0.25">
      <c r="A166" s="2">
        <v>42494</v>
      </c>
      <c r="B166">
        <v>5.65</v>
      </c>
      <c r="C166">
        <f t="shared" si="52"/>
        <v>-2.5862068965517151E-2</v>
      </c>
      <c r="D166">
        <v>2.0428999999999999</v>
      </c>
      <c r="E166">
        <v>1.7751999999999999</v>
      </c>
      <c r="F166">
        <v>9.5252999999999997</v>
      </c>
      <c r="G166">
        <f t="shared" si="48"/>
        <v>11.3005</v>
      </c>
      <c r="H166">
        <f t="shared" si="49"/>
        <v>21.23443537</v>
      </c>
      <c r="I166" s="17">
        <f t="shared" si="50"/>
        <v>5.2768977519912497E-4</v>
      </c>
      <c r="J166" s="17">
        <f t="shared" si="51"/>
        <v>1.0005276897751991</v>
      </c>
      <c r="K166">
        <f t="shared" si="53"/>
        <v>-2.6389758740716276E-2</v>
      </c>
      <c r="L166" s="37">
        <f t="shared" si="54"/>
        <v>6.9641936639321111E-4</v>
      </c>
      <c r="O166" s="11">
        <f t="shared" si="55"/>
        <v>-0.33681226237711653</v>
      </c>
    </row>
    <row r="167" spans="1:15" ht="15.75" x14ac:dyDescent="0.25">
      <c r="A167" s="2">
        <v>42495</v>
      </c>
      <c r="B167">
        <v>5.71</v>
      </c>
      <c r="C167">
        <f t="shared" si="52"/>
        <v>1.0619469026548603E-2</v>
      </c>
      <c r="D167">
        <v>2.0427</v>
      </c>
      <c r="E167">
        <v>1.7452999999999999</v>
      </c>
      <c r="F167">
        <v>9.5158000000000005</v>
      </c>
      <c r="G167">
        <f t="shared" si="48"/>
        <v>11.261100000000001</v>
      </c>
      <c r="H167">
        <f t="shared" si="49"/>
        <v>21.18322466</v>
      </c>
      <c r="I167" s="17">
        <f t="shared" si="50"/>
        <v>5.2653163125437885E-4</v>
      </c>
      <c r="J167" s="17">
        <f t="shared" si="51"/>
        <v>1.0005265316312544</v>
      </c>
      <c r="K167">
        <f t="shared" si="53"/>
        <v>1.0092937395294224E-2</v>
      </c>
      <c r="L167" s="37">
        <f t="shared" si="54"/>
        <v>1.0186738526532856E-4</v>
      </c>
      <c r="O167" s="11">
        <f t="shared" si="55"/>
        <v>0.13830167233892177</v>
      </c>
    </row>
    <row r="168" spans="1:15" ht="15.75" x14ac:dyDescent="0.25">
      <c r="A168" s="2">
        <v>42496</v>
      </c>
      <c r="B168">
        <v>4.59</v>
      </c>
      <c r="C168">
        <f t="shared" si="52"/>
        <v>-0.19614711033274959</v>
      </c>
      <c r="D168">
        <v>2.0333000000000001</v>
      </c>
      <c r="E168">
        <v>1.7789000000000001</v>
      </c>
      <c r="F168">
        <v>9.4887999999999995</v>
      </c>
      <c r="G168">
        <f t="shared" si="48"/>
        <v>11.2677</v>
      </c>
      <c r="H168">
        <f t="shared" si="49"/>
        <v>21.072477039999999</v>
      </c>
      <c r="I168" s="17">
        <f t="shared" si="50"/>
        <v>5.2402537414653061E-4</v>
      </c>
      <c r="J168" s="17">
        <f t="shared" si="51"/>
        <v>1.0005240253741465</v>
      </c>
      <c r="K168">
        <f t="shared" si="53"/>
        <v>-0.19667113570689612</v>
      </c>
      <c r="L168" s="37">
        <f t="shared" si="54"/>
        <v>3.8679535620240353E-2</v>
      </c>
      <c r="O168" s="11">
        <f t="shared" si="55"/>
        <v>-2.5545037436097573</v>
      </c>
    </row>
    <row r="169" spans="1:15" ht="15.75" x14ac:dyDescent="0.25">
      <c r="A169" s="2">
        <v>42499</v>
      </c>
      <c r="B169">
        <v>4.0999999999999996</v>
      </c>
      <c r="C169">
        <f t="shared" si="52"/>
        <v>-0.10675381263616562</v>
      </c>
      <c r="D169">
        <v>2.0261</v>
      </c>
      <c r="E169">
        <v>1.7507000000000001</v>
      </c>
      <c r="F169">
        <v>9.4780999999999995</v>
      </c>
      <c r="G169">
        <f t="shared" si="48"/>
        <v>11.2288</v>
      </c>
      <c r="H169">
        <f t="shared" si="49"/>
        <v>20.954278410000001</v>
      </c>
      <c r="I169" s="17">
        <f t="shared" si="50"/>
        <v>5.2134797469305383E-4</v>
      </c>
      <c r="J169" s="17">
        <f t="shared" si="51"/>
        <v>1.0005213479746931</v>
      </c>
      <c r="K169">
        <f t="shared" si="53"/>
        <v>-0.10727516061085868</v>
      </c>
      <c r="L169" s="37">
        <f t="shared" si="54"/>
        <v>1.1507960084085524E-2</v>
      </c>
      <c r="O169" s="11">
        <f t="shared" si="55"/>
        <v>-1.3902984018529687</v>
      </c>
    </row>
    <row r="170" spans="1:15" ht="15.75" x14ac:dyDescent="0.25">
      <c r="A170" s="2">
        <v>42500</v>
      </c>
      <c r="B170">
        <v>4.3</v>
      </c>
      <c r="C170">
        <f t="shared" si="52"/>
        <v>4.8780487804878099E-2</v>
      </c>
      <c r="D170">
        <v>2.0337999999999998</v>
      </c>
      <c r="E170">
        <v>1.7612999999999999</v>
      </c>
      <c r="F170">
        <v>9.4285999999999994</v>
      </c>
      <c r="G170">
        <f t="shared" si="48"/>
        <v>11.1899</v>
      </c>
      <c r="H170">
        <f t="shared" si="49"/>
        <v>20.937186679999996</v>
      </c>
      <c r="I170" s="17">
        <f t="shared" si="50"/>
        <v>5.2096060210438111E-4</v>
      </c>
      <c r="J170" s="17">
        <f t="shared" si="51"/>
        <v>1.0005209606021044</v>
      </c>
      <c r="K170">
        <f t="shared" si="53"/>
        <v>4.8259527202773718E-2</v>
      </c>
      <c r="L170" s="37">
        <f t="shared" si="54"/>
        <v>2.3289819658352563E-3</v>
      </c>
      <c r="O170" s="11">
        <f t="shared" si="55"/>
        <v>0.63528816968692192</v>
      </c>
    </row>
    <row r="171" spans="1:15" ht="15.75" x14ac:dyDescent="0.25">
      <c r="A171" s="2">
        <v>42501</v>
      </c>
      <c r="B171">
        <v>4.3600000000000003</v>
      </c>
      <c r="C171">
        <f t="shared" si="52"/>
        <v>1.3953488372093139E-2</v>
      </c>
      <c r="D171">
        <v>2.0251999999999999</v>
      </c>
      <c r="E171">
        <v>1.7366999999999999</v>
      </c>
      <c r="F171">
        <v>9.4644999999999992</v>
      </c>
      <c r="G171">
        <f t="shared" si="48"/>
        <v>11.2012</v>
      </c>
      <c r="H171">
        <f t="shared" si="49"/>
        <v>20.904205399999999</v>
      </c>
      <c r="I171" s="17">
        <f t="shared" si="50"/>
        <v>5.2021294918125349E-4</v>
      </c>
      <c r="J171" s="17">
        <f t="shared" si="51"/>
        <v>1.0005202129491813</v>
      </c>
      <c r="K171">
        <f t="shared" si="53"/>
        <v>1.3433275422911886E-2</v>
      </c>
      <c r="L171" s="37">
        <f t="shared" si="54"/>
        <v>1.804528885878085E-4</v>
      </c>
      <c r="O171" s="11">
        <f t="shared" si="55"/>
        <v>0.18172196481742317</v>
      </c>
    </row>
    <row r="172" spans="1:15" ht="15.75" x14ac:dyDescent="0.25">
      <c r="A172" s="2">
        <v>42502</v>
      </c>
      <c r="B172">
        <v>4.17</v>
      </c>
      <c r="C172">
        <f t="shared" si="52"/>
        <v>-4.3577981651376232E-2</v>
      </c>
      <c r="D172">
        <v>2.0255999999999998</v>
      </c>
      <c r="E172">
        <v>1.7516</v>
      </c>
      <c r="F172">
        <v>9.4581999999999997</v>
      </c>
      <c r="G172">
        <f t="shared" si="48"/>
        <v>11.2098</v>
      </c>
      <c r="H172">
        <f t="shared" si="49"/>
        <v>20.910129919999999</v>
      </c>
      <c r="I172" s="17">
        <f t="shared" si="50"/>
        <v>5.2034726716199131E-4</v>
      </c>
      <c r="J172" s="17">
        <f t="shared" si="51"/>
        <v>1.000520347267162</v>
      </c>
      <c r="K172">
        <f t="shared" si="53"/>
        <v>-4.4098328918538224E-2</v>
      </c>
      <c r="L172" s="37">
        <f t="shared" si="54"/>
        <v>1.9446626134075845E-3</v>
      </c>
      <c r="O172" s="11">
        <f t="shared" si="55"/>
        <v>-0.5675338121400374</v>
      </c>
    </row>
    <row r="173" spans="1:15" ht="15.75" x14ac:dyDescent="0.25">
      <c r="A173" s="2">
        <v>42503</v>
      </c>
      <c r="B173">
        <v>4.0599999999999996</v>
      </c>
      <c r="C173">
        <f t="shared" si="52"/>
        <v>-2.6378896882494084E-2</v>
      </c>
      <c r="D173">
        <v>2.0270000000000001</v>
      </c>
      <c r="E173">
        <v>1.7000999999999999</v>
      </c>
      <c r="F173">
        <v>9.5114000000000001</v>
      </c>
      <c r="G173">
        <f t="shared" si="48"/>
        <v>11.211500000000001</v>
      </c>
      <c r="H173">
        <f t="shared" si="49"/>
        <v>20.979707800000003</v>
      </c>
      <c r="I173" s="17">
        <f t="shared" si="50"/>
        <v>5.2192421373375986E-4</v>
      </c>
      <c r="J173" s="17">
        <f t="shared" si="51"/>
        <v>1.0005219242137338</v>
      </c>
      <c r="K173">
        <f t="shared" si="53"/>
        <v>-2.6900821096227844E-2</v>
      </c>
      <c r="L173" s="37">
        <f t="shared" si="54"/>
        <v>7.23654175651257E-4</v>
      </c>
      <c r="O173" s="11">
        <f t="shared" si="55"/>
        <v>-0.34354312293621381</v>
      </c>
    </row>
    <row r="174" spans="1:15" ht="15.75" x14ac:dyDescent="0.25">
      <c r="A174" s="2">
        <v>42506</v>
      </c>
      <c r="B174">
        <v>3.9</v>
      </c>
      <c r="C174">
        <f t="shared" si="52"/>
        <v>-3.9408866995073823E-2</v>
      </c>
      <c r="D174">
        <v>2.0196999999999998</v>
      </c>
      <c r="E174">
        <v>1.7532999999999999</v>
      </c>
      <c r="F174">
        <v>9.4962999999999997</v>
      </c>
      <c r="G174">
        <f t="shared" si="48"/>
        <v>11.249599999999999</v>
      </c>
      <c r="H174">
        <f t="shared" si="49"/>
        <v>20.932977109999996</v>
      </c>
      <c r="I174" s="17">
        <f t="shared" si="50"/>
        <v>5.2086518664640202E-4</v>
      </c>
      <c r="J174" s="17">
        <f t="shared" si="51"/>
        <v>1.0005208651866464</v>
      </c>
      <c r="K174">
        <f t="shared" si="53"/>
        <v>-3.9929732181720225E-2</v>
      </c>
      <c r="L174" s="37">
        <f t="shared" si="54"/>
        <v>1.5943835121039038E-3</v>
      </c>
      <c r="O174" s="11">
        <f t="shared" si="55"/>
        <v>-0.51323773314608323</v>
      </c>
    </row>
    <row r="175" spans="1:15" ht="15.75" x14ac:dyDescent="0.25">
      <c r="A175" s="2">
        <v>42507</v>
      </c>
      <c r="B175">
        <v>3.93</v>
      </c>
      <c r="C175">
        <f t="shared" si="52"/>
        <v>7.6923076923077561E-3</v>
      </c>
      <c r="D175">
        <v>2.0122</v>
      </c>
      <c r="E175">
        <v>1.7723</v>
      </c>
      <c r="F175">
        <v>9.5393000000000008</v>
      </c>
      <c r="G175">
        <f t="shared" si="48"/>
        <v>11.3116</v>
      </c>
      <c r="H175">
        <f t="shared" si="49"/>
        <v>20.967279460000004</v>
      </c>
      <c r="I175" s="17">
        <f t="shared" si="50"/>
        <v>5.2164259821263492E-4</v>
      </c>
      <c r="J175" s="17">
        <f t="shared" si="51"/>
        <v>1.0005216425982126</v>
      </c>
      <c r="K175">
        <f t="shared" si="53"/>
        <v>7.1706650940951211E-3</v>
      </c>
      <c r="L175" s="37">
        <f t="shared" si="54"/>
        <v>5.1418437891674189E-5</v>
      </c>
      <c r="O175" s="11">
        <f t="shared" si="55"/>
        <v>0.1001800575275538</v>
      </c>
    </row>
    <row r="176" spans="1:15" ht="15.75" x14ac:dyDescent="0.25">
      <c r="A176" s="2">
        <v>42508</v>
      </c>
      <c r="B176">
        <v>3.85</v>
      </c>
      <c r="C176">
        <f t="shared" si="52"/>
        <v>-2.0356234096692131E-2</v>
      </c>
      <c r="D176">
        <v>2.0122</v>
      </c>
      <c r="E176">
        <v>1.8538000000000001</v>
      </c>
      <c r="F176">
        <v>9.5470000000000006</v>
      </c>
      <c r="G176">
        <f t="shared" si="48"/>
        <v>11.4008</v>
      </c>
      <c r="H176">
        <f t="shared" si="49"/>
        <v>21.064273400000001</v>
      </c>
      <c r="I176" s="17">
        <f t="shared" si="50"/>
        <v>5.2383963198421313E-4</v>
      </c>
      <c r="J176" s="17">
        <f t="shared" si="51"/>
        <v>1.0005238396319842</v>
      </c>
      <c r="K176">
        <f t="shared" si="53"/>
        <v>-2.0880073728676344E-2</v>
      </c>
      <c r="L176" s="37">
        <f t="shared" si="54"/>
        <v>4.3597747891496003E-4</v>
      </c>
      <c r="O176" s="11">
        <f t="shared" si="55"/>
        <v>-0.26510753137062387</v>
      </c>
    </row>
    <row r="177" spans="1:15" ht="15.75" x14ac:dyDescent="0.25">
      <c r="A177" s="2">
        <v>42509</v>
      </c>
      <c r="B177">
        <v>3.86</v>
      </c>
      <c r="C177">
        <f t="shared" si="52"/>
        <v>2.5974025974025419E-3</v>
      </c>
      <c r="D177">
        <v>2.0110000000000001</v>
      </c>
      <c r="E177">
        <v>1.8487</v>
      </c>
      <c r="F177">
        <v>9.5595999999999997</v>
      </c>
      <c r="G177">
        <f t="shared" si="48"/>
        <v>11.408300000000001</v>
      </c>
      <c r="H177">
        <f t="shared" si="49"/>
        <v>21.0730556</v>
      </c>
      <c r="I177" s="17">
        <f t="shared" si="50"/>
        <v>5.2403847310000806E-4</v>
      </c>
      <c r="J177" s="17">
        <f t="shared" si="51"/>
        <v>1.0005240384731</v>
      </c>
      <c r="K177">
        <f t="shared" si="53"/>
        <v>2.0733641243025338E-3</v>
      </c>
      <c r="L177" s="37">
        <f t="shared" si="54"/>
        <v>4.2988387919448128E-6</v>
      </c>
      <c r="O177" s="11">
        <f t="shared" si="55"/>
        <v>3.3827032411900278E-2</v>
      </c>
    </row>
    <row r="178" spans="1:15" ht="15.75" x14ac:dyDescent="0.25">
      <c r="A178" s="2">
        <v>42510</v>
      </c>
      <c r="B178">
        <v>3.7199999999999998</v>
      </c>
      <c r="C178">
        <f t="shared" si="52"/>
        <v>-3.6269430051813503E-2</v>
      </c>
      <c r="D178">
        <v>2.0074999999999998</v>
      </c>
      <c r="E178">
        <v>1.8384</v>
      </c>
      <c r="F178">
        <v>9.5379000000000005</v>
      </c>
      <c r="G178">
        <f t="shared" si="48"/>
        <v>11.376300000000001</v>
      </c>
      <c r="H178">
        <f t="shared" si="49"/>
        <v>20.98573425</v>
      </c>
      <c r="I178" s="17">
        <f t="shared" si="50"/>
        <v>5.2206075753358228E-4</v>
      </c>
      <c r="J178" s="17">
        <f t="shared" si="51"/>
        <v>1.0005220607575336</v>
      </c>
      <c r="K178">
        <f t="shared" si="53"/>
        <v>-3.6791490809347085E-2</v>
      </c>
      <c r="L178" s="37">
        <f t="shared" si="54"/>
        <v>1.3536137959742711E-3</v>
      </c>
      <c r="O178" s="11">
        <f t="shared" si="55"/>
        <v>-0.47235156658069055</v>
      </c>
    </row>
    <row r="179" spans="1:15" ht="15.75" x14ac:dyDescent="0.25">
      <c r="A179" s="2">
        <v>42513</v>
      </c>
      <c r="B179">
        <v>3.67</v>
      </c>
      <c r="C179">
        <f t="shared" si="52"/>
        <v>-1.3440860215053717E-2</v>
      </c>
      <c r="D179">
        <v>2.0114999999999998</v>
      </c>
      <c r="E179">
        <v>1.835</v>
      </c>
      <c r="F179">
        <v>9.5592000000000006</v>
      </c>
      <c r="G179">
        <f t="shared" si="48"/>
        <v>11.394200000000001</v>
      </c>
      <c r="H179">
        <f t="shared" si="49"/>
        <v>21.063330799999999</v>
      </c>
      <c r="I179" s="17">
        <f t="shared" si="50"/>
        <v>5.2381828936587382E-4</v>
      </c>
      <c r="J179" s="17">
        <f t="shared" si="51"/>
        <v>1.0005238182893659</v>
      </c>
      <c r="K179">
        <f t="shared" si="53"/>
        <v>-1.3964678504419591E-2</v>
      </c>
      <c r="L179" s="37">
        <f t="shared" si="54"/>
        <v>1.9501224573179857E-4</v>
      </c>
      <c r="O179" s="11">
        <f t="shared" si="55"/>
        <v>-0.17504579944330431</v>
      </c>
    </row>
    <row r="180" spans="1:15" ht="15.75" x14ac:dyDescent="0.25">
      <c r="A180" s="2">
        <v>42514</v>
      </c>
      <c r="B180">
        <v>4.05</v>
      </c>
      <c r="C180">
        <f t="shared" si="52"/>
        <v>0.10354223433242504</v>
      </c>
      <c r="D180">
        <v>2.0352000000000001</v>
      </c>
      <c r="E180">
        <v>1.8629</v>
      </c>
      <c r="F180">
        <v>9.4677000000000007</v>
      </c>
      <c r="G180">
        <f t="shared" si="48"/>
        <v>11.3306</v>
      </c>
      <c r="H180">
        <f t="shared" si="49"/>
        <v>21.131563040000003</v>
      </c>
      <c r="I180" s="17">
        <f t="shared" si="50"/>
        <v>5.2536279521020468E-4</v>
      </c>
      <c r="J180" s="17">
        <f t="shared" si="51"/>
        <v>1.0005253627952102</v>
      </c>
      <c r="K180">
        <f t="shared" si="53"/>
        <v>0.10301687153721484</v>
      </c>
      <c r="L180" s="37">
        <f t="shared" si="54"/>
        <v>1.0612475821315024E-2</v>
      </c>
      <c r="O180" s="11">
        <f t="shared" si="55"/>
        <v>1.3484727089539823</v>
      </c>
    </row>
    <row r="181" spans="1:15" ht="15.75" x14ac:dyDescent="0.25">
      <c r="A181" s="2">
        <v>42515</v>
      </c>
      <c r="B181">
        <v>4.3499999999999996</v>
      </c>
      <c r="C181">
        <f t="shared" si="52"/>
        <v>7.4074074074074028E-2</v>
      </c>
      <c r="D181">
        <v>2.0453999999999999</v>
      </c>
      <c r="E181">
        <v>1.8664000000000001</v>
      </c>
      <c r="F181">
        <v>9.4141999999999992</v>
      </c>
      <c r="G181">
        <f t="shared" si="48"/>
        <v>11.2806</v>
      </c>
      <c r="H181">
        <f t="shared" si="49"/>
        <v>21.122204679999996</v>
      </c>
      <c r="I181" s="17">
        <f t="shared" si="50"/>
        <v>5.2515101060146563E-4</v>
      </c>
      <c r="J181" s="17">
        <f t="shared" si="51"/>
        <v>1.0005251510106015</v>
      </c>
      <c r="K181">
        <f t="shared" si="53"/>
        <v>7.3548923063472563E-2</v>
      </c>
      <c r="L181" s="37">
        <f t="shared" si="54"/>
        <v>5.4094440837966062E-3</v>
      </c>
      <c r="O181" s="11">
        <f t="shared" si="55"/>
        <v>0.96469685026532426</v>
      </c>
    </row>
    <row r="182" spans="1:15" ht="15.75" x14ac:dyDescent="0.25">
      <c r="A182" s="2">
        <v>42516</v>
      </c>
      <c r="B182">
        <v>4.2300000000000004</v>
      </c>
      <c r="C182">
        <f t="shared" si="52"/>
        <v>-2.7586206896551547E-2</v>
      </c>
      <c r="D182">
        <v>2.0455999999999999</v>
      </c>
      <c r="E182">
        <v>1.8282</v>
      </c>
      <c r="F182">
        <v>9.4054000000000002</v>
      </c>
      <c r="G182">
        <f t="shared" si="48"/>
        <v>11.233600000000001</v>
      </c>
      <c r="H182">
        <f t="shared" si="49"/>
        <v>21.067886239999996</v>
      </c>
      <c r="I182" s="17">
        <f t="shared" si="50"/>
        <v>5.239214334042952E-4</v>
      </c>
      <c r="J182" s="17">
        <f t="shared" si="51"/>
        <v>1.0005239214334043</v>
      </c>
      <c r="K182">
        <f t="shared" si="53"/>
        <v>-2.8110128329955842E-2</v>
      </c>
      <c r="L182" s="37">
        <f t="shared" si="54"/>
        <v>7.9017931472658606E-4</v>
      </c>
      <c r="O182" s="11">
        <f t="shared" si="55"/>
        <v>-0.35926641320225661</v>
      </c>
    </row>
    <row r="183" spans="1:15" ht="15.75" x14ac:dyDescent="0.25">
      <c r="A183" s="2">
        <v>42517</v>
      </c>
      <c r="B183">
        <v>4.16</v>
      </c>
      <c r="C183">
        <f t="shared" si="52"/>
        <v>-1.6548463356974061E-2</v>
      </c>
      <c r="D183">
        <v>2.0434000000000001</v>
      </c>
      <c r="E183">
        <v>1.851</v>
      </c>
      <c r="F183">
        <v>9.3812999999999995</v>
      </c>
      <c r="G183">
        <f t="shared" si="48"/>
        <v>11.232299999999999</v>
      </c>
      <c r="H183">
        <f t="shared" si="49"/>
        <v>21.02074842</v>
      </c>
      <c r="I183" s="17">
        <f t="shared" si="50"/>
        <v>5.2285395407469792E-4</v>
      </c>
      <c r="J183" s="17">
        <f t="shared" si="51"/>
        <v>1.0005228539540747</v>
      </c>
      <c r="K183">
        <f t="shared" si="53"/>
        <v>-1.7071317311048759E-2</v>
      </c>
      <c r="L183" s="37">
        <f t="shared" si="54"/>
        <v>2.9142987473451302E-4</v>
      </c>
      <c r="O183" s="11">
        <f t="shared" si="55"/>
        <v>-0.21551738144225427</v>
      </c>
    </row>
    <row r="184" spans="1:15" ht="15.75" x14ac:dyDescent="0.25">
      <c r="A184" s="2">
        <v>42521</v>
      </c>
      <c r="B184">
        <v>4.29</v>
      </c>
      <c r="C184">
        <f t="shared" si="52"/>
        <v>3.1249999999999972E-2</v>
      </c>
      <c r="D184">
        <v>2.0415000000000001</v>
      </c>
      <c r="E184">
        <v>1.8458000000000001</v>
      </c>
      <c r="F184">
        <v>9.3932000000000002</v>
      </c>
      <c r="G184">
        <f t="shared" si="48"/>
        <v>11.239000000000001</v>
      </c>
      <c r="H184">
        <f t="shared" si="49"/>
        <v>21.0220178</v>
      </c>
      <c r="I184" s="17">
        <f t="shared" si="50"/>
        <v>5.2288270578570994E-4</v>
      </c>
      <c r="J184" s="17">
        <f t="shared" si="51"/>
        <v>1.0005228827057857</v>
      </c>
      <c r="K184">
        <f t="shared" si="53"/>
        <v>3.0727117294214262E-2</v>
      </c>
      <c r="L184" s="37">
        <f t="shared" si="54"/>
        <v>9.4415573721240117E-4</v>
      </c>
      <c r="O184" s="11">
        <f t="shared" si="55"/>
        <v>0.40698148370568354</v>
      </c>
    </row>
    <row r="185" spans="1:15" ht="15.75" x14ac:dyDescent="0.25">
      <c r="A185" s="2">
        <v>42522</v>
      </c>
      <c r="B185">
        <v>4.37</v>
      </c>
      <c r="C185">
        <f t="shared" si="52"/>
        <v>1.8648018648018665E-2</v>
      </c>
      <c r="D185">
        <v>2.0419999999999998</v>
      </c>
      <c r="E185">
        <v>1.8353999999999999</v>
      </c>
      <c r="F185">
        <v>9.3933999999999997</v>
      </c>
      <c r="G185">
        <f t="shared" si="48"/>
        <v>11.2288</v>
      </c>
      <c r="H185">
        <f t="shared" si="49"/>
        <v>21.016722799999997</v>
      </c>
      <c r="I185" s="17">
        <f t="shared" si="50"/>
        <v>5.227627709869509E-4</v>
      </c>
      <c r="J185" s="17">
        <f t="shared" si="51"/>
        <v>1.000522762770987</v>
      </c>
      <c r="K185">
        <f t="shared" si="53"/>
        <v>1.8125255877031714E-2</v>
      </c>
      <c r="L185" s="37">
        <f t="shared" si="54"/>
        <v>3.2852490060787269E-4</v>
      </c>
      <c r="O185" s="11">
        <f t="shared" si="55"/>
        <v>0.24286074552134074</v>
      </c>
    </row>
    <row r="186" spans="1:15" ht="15.75" x14ac:dyDescent="0.25">
      <c r="A186" s="2">
        <v>42523</v>
      </c>
      <c r="B186">
        <v>4.25</v>
      </c>
      <c r="C186">
        <f t="shared" si="52"/>
        <v>-2.7459954233409634E-2</v>
      </c>
      <c r="D186">
        <v>2.04</v>
      </c>
      <c r="E186">
        <v>1.7989000000000002</v>
      </c>
      <c r="F186">
        <v>9.3824000000000005</v>
      </c>
      <c r="G186">
        <f t="shared" si="48"/>
        <v>11.1813</v>
      </c>
      <c r="H186">
        <f t="shared" si="49"/>
        <v>20.938995999999999</v>
      </c>
      <c r="I186" s="17">
        <f t="shared" si="50"/>
        <v>5.2100161171142467E-4</v>
      </c>
      <c r="J186" s="17">
        <f t="shared" si="51"/>
        <v>1.0005210016117114</v>
      </c>
      <c r="K186">
        <f t="shared" si="53"/>
        <v>-2.7980955845121058E-2</v>
      </c>
      <c r="L186" s="37">
        <f t="shared" si="54"/>
        <v>7.8293389000661429E-4</v>
      </c>
      <c r="O186" s="11">
        <f t="shared" si="55"/>
        <v>-0.35762217332490331</v>
      </c>
    </row>
    <row r="187" spans="1:15" ht="15.75" x14ac:dyDescent="0.25">
      <c r="A187" s="2">
        <v>42524</v>
      </c>
      <c r="B187">
        <v>4.09</v>
      </c>
      <c r="C187">
        <f t="shared" si="52"/>
        <v>-3.7647058823529443E-2</v>
      </c>
      <c r="D187">
        <v>2.0421999999999998</v>
      </c>
      <c r="E187">
        <v>1.7004000000000001</v>
      </c>
      <c r="F187">
        <v>9.3874999999999993</v>
      </c>
      <c r="G187">
        <f t="shared" si="48"/>
        <v>11.087899999999999</v>
      </c>
      <c r="H187">
        <f t="shared" si="49"/>
        <v>20.8715525</v>
      </c>
      <c r="I187" s="17">
        <f t="shared" si="50"/>
        <v>5.1947253991579956E-4</v>
      </c>
      <c r="J187" s="17">
        <f t="shared" si="51"/>
        <v>1.0005194725399158</v>
      </c>
      <c r="K187">
        <f t="shared" si="53"/>
        <v>-3.8166531363445243E-2</v>
      </c>
      <c r="L187" s="37">
        <f t="shared" si="54"/>
        <v>1.4566841163168494E-3</v>
      </c>
      <c r="O187" s="11">
        <f t="shared" si="55"/>
        <v>-0.49029298742896549</v>
      </c>
    </row>
    <row r="188" spans="1:15" ht="15.75" x14ac:dyDescent="0.25">
      <c r="A188" s="2">
        <v>42527</v>
      </c>
      <c r="B188">
        <v>4.57</v>
      </c>
      <c r="C188">
        <f t="shared" si="52"/>
        <v>0.1173594132029341</v>
      </c>
      <c r="D188">
        <v>2.0546000000000002</v>
      </c>
      <c r="E188">
        <v>1.7366999999999999</v>
      </c>
      <c r="F188">
        <v>9.3839000000000006</v>
      </c>
      <c r="G188">
        <f t="shared" si="48"/>
        <v>11.1206</v>
      </c>
      <c r="H188">
        <f t="shared" si="49"/>
        <v>21.016860940000001</v>
      </c>
      <c r="I188" s="17">
        <f t="shared" si="50"/>
        <v>5.2276590000399636E-4</v>
      </c>
      <c r="J188" s="17">
        <f t="shared" si="51"/>
        <v>1.000522765900004</v>
      </c>
      <c r="K188">
        <f t="shared" si="53"/>
        <v>0.1168366473029301</v>
      </c>
      <c r="L188" s="37">
        <f t="shared" si="54"/>
        <v>1.3650802152989283E-2</v>
      </c>
      <c r="O188" s="11">
        <f t="shared" si="55"/>
        <v>1.5284194595890737</v>
      </c>
    </row>
    <row r="189" spans="1:15" ht="15.75" x14ac:dyDescent="0.25">
      <c r="A189" s="2">
        <v>42528</v>
      </c>
      <c r="B189">
        <v>4.67</v>
      </c>
      <c r="C189">
        <f t="shared" si="52"/>
        <v>2.1881838074398169E-2</v>
      </c>
      <c r="D189">
        <v>2.0552000000000001</v>
      </c>
      <c r="E189">
        <v>1.7177</v>
      </c>
      <c r="F189">
        <v>9.3703000000000003</v>
      </c>
      <c r="G189">
        <f t="shared" si="48"/>
        <v>11.088000000000001</v>
      </c>
      <c r="H189">
        <f t="shared" si="49"/>
        <v>20.975540560000002</v>
      </c>
      <c r="I189" s="17">
        <f t="shared" si="50"/>
        <v>5.21829790866013E-4</v>
      </c>
      <c r="J189" s="17">
        <f t="shared" si="51"/>
        <v>1.000521829790866</v>
      </c>
      <c r="K189">
        <f t="shared" si="53"/>
        <v>2.1360008283532156E-2</v>
      </c>
      <c r="L189" s="37">
        <f t="shared" si="54"/>
        <v>4.5624995387256231E-4</v>
      </c>
      <c r="O189" s="11">
        <f t="shared" si="55"/>
        <v>0.28497609362323495</v>
      </c>
    </row>
    <row r="190" spans="1:15" ht="15.75" x14ac:dyDescent="0.25">
      <c r="A190" s="2">
        <v>42529</v>
      </c>
      <c r="B190">
        <v>4.97</v>
      </c>
      <c r="C190">
        <f t="shared" si="52"/>
        <v>6.4239828693790108E-2</v>
      </c>
      <c r="D190">
        <v>2.0596999999999999</v>
      </c>
      <c r="E190">
        <v>1.7021999999999999</v>
      </c>
      <c r="F190">
        <v>9.3521000000000001</v>
      </c>
      <c r="G190">
        <f t="shared" si="48"/>
        <v>11.0543</v>
      </c>
      <c r="H190">
        <f t="shared" si="49"/>
        <v>20.964720369999998</v>
      </c>
      <c r="I190" s="17">
        <f t="shared" si="50"/>
        <v>5.2158460784657024E-4</v>
      </c>
      <c r="J190" s="17">
        <f t="shared" si="51"/>
        <v>1.0005215846078466</v>
      </c>
      <c r="K190">
        <f t="shared" si="53"/>
        <v>6.3718244085943537E-2</v>
      </c>
      <c r="L190" s="37">
        <f t="shared" si="54"/>
        <v>4.060014629395879E-3</v>
      </c>
      <c r="O190" s="11">
        <f t="shared" si="55"/>
        <v>0.83662146543352522</v>
      </c>
    </row>
    <row r="191" spans="1:15" ht="15.75" x14ac:dyDescent="0.25">
      <c r="A191" s="2">
        <v>42530</v>
      </c>
      <c r="B191">
        <v>4.88</v>
      </c>
      <c r="C191">
        <f t="shared" si="52"/>
        <v>-1.8108651911468786E-2</v>
      </c>
      <c r="D191">
        <v>2.0602999999999998</v>
      </c>
      <c r="E191">
        <v>1.6867000000000001</v>
      </c>
      <c r="F191">
        <v>9.3236000000000008</v>
      </c>
      <c r="G191">
        <f t="shared" si="48"/>
        <v>11.010300000000001</v>
      </c>
      <c r="H191">
        <f t="shared" si="49"/>
        <v>20.896113079999999</v>
      </c>
      <c r="I191" s="17">
        <f t="shared" si="50"/>
        <v>5.2002947323437354E-4</v>
      </c>
      <c r="J191" s="17">
        <f t="shared" si="51"/>
        <v>1.0005200294732344</v>
      </c>
      <c r="K191">
        <f t="shared" si="53"/>
        <v>-1.8628681384703159E-2</v>
      </c>
      <c r="L191" s="37">
        <f t="shared" si="54"/>
        <v>3.4702777013278602E-4</v>
      </c>
      <c r="O191" s="11">
        <f t="shared" si="55"/>
        <v>-0.23583635273085873</v>
      </c>
    </row>
    <row r="192" spans="1:15" ht="15.75" x14ac:dyDescent="0.25">
      <c r="A192" s="2">
        <v>42531</v>
      </c>
      <c r="B192">
        <v>4.42</v>
      </c>
      <c r="C192">
        <f t="shared" si="52"/>
        <v>-9.4262295081967207E-2</v>
      </c>
      <c r="D192">
        <v>2.0766</v>
      </c>
      <c r="E192">
        <v>1.6404000000000001</v>
      </c>
      <c r="F192">
        <v>9.3557000000000006</v>
      </c>
      <c r="G192">
        <f t="shared" si="48"/>
        <v>10.9961</v>
      </c>
      <c r="H192">
        <f t="shared" si="49"/>
        <v>21.06844662</v>
      </c>
      <c r="I192" s="17">
        <f t="shared" si="50"/>
        <v>5.2393412123219463E-4</v>
      </c>
      <c r="J192" s="17">
        <f t="shared" si="51"/>
        <v>1.0005239341212322</v>
      </c>
      <c r="K192">
        <f t="shared" si="53"/>
        <v>-9.4786229203199401E-2</v>
      </c>
      <c r="L192" s="37">
        <f t="shared" si="54"/>
        <v>8.9844292465614504E-3</v>
      </c>
      <c r="O192" s="11">
        <f t="shared" si="55"/>
        <v>-1.2276162787187841</v>
      </c>
    </row>
    <row r="193" spans="1:15" ht="15.75" x14ac:dyDescent="0.25">
      <c r="A193" s="2">
        <v>42534</v>
      </c>
      <c r="B193">
        <v>4.33</v>
      </c>
      <c r="C193">
        <f t="shared" si="52"/>
        <v>-2.0361990950226214E-2</v>
      </c>
      <c r="D193">
        <v>2.0861999999999998</v>
      </c>
      <c r="E193">
        <v>1.6095999999999999</v>
      </c>
      <c r="F193">
        <v>9.3658000000000001</v>
      </c>
      <c r="G193">
        <f t="shared" si="48"/>
        <v>10.9754</v>
      </c>
      <c r="H193">
        <f t="shared" si="49"/>
        <v>21.14853196</v>
      </c>
      <c r="I193" s="17">
        <f t="shared" si="50"/>
        <v>5.257467691806017E-4</v>
      </c>
      <c r="J193" s="17">
        <f t="shared" si="51"/>
        <v>1.0005257467691806</v>
      </c>
      <c r="K193">
        <f t="shared" si="53"/>
        <v>-2.0887737719406815E-2</v>
      </c>
      <c r="L193" s="37">
        <f t="shared" si="54"/>
        <v>4.3629758703473022E-4</v>
      </c>
      <c r="O193" s="11">
        <f t="shared" si="55"/>
        <v>-0.26518250521999276</v>
      </c>
    </row>
    <row r="194" spans="1:15" ht="15.75" x14ac:dyDescent="0.25">
      <c r="A194" s="2">
        <v>42535</v>
      </c>
      <c r="B194">
        <v>4.28</v>
      </c>
      <c r="C194">
        <f t="shared" si="52"/>
        <v>-1.1547344110854462E-2</v>
      </c>
      <c r="D194">
        <v>2.0865</v>
      </c>
      <c r="E194">
        <v>1.613</v>
      </c>
      <c r="F194">
        <v>9.3811</v>
      </c>
      <c r="G194">
        <f t="shared" si="48"/>
        <v>10.9941</v>
      </c>
      <c r="H194">
        <f t="shared" si="49"/>
        <v>21.18666515</v>
      </c>
      <c r="I194" s="17">
        <f t="shared" si="50"/>
        <v>5.2660945415117233E-4</v>
      </c>
      <c r="J194" s="17">
        <f t="shared" si="51"/>
        <v>1.0005266094541512</v>
      </c>
      <c r="K194">
        <f t="shared" si="53"/>
        <v>-1.2073953565005634E-2</v>
      </c>
      <c r="L194" s="37">
        <f t="shared" si="54"/>
        <v>1.4578035468991226E-4</v>
      </c>
      <c r="O194" s="11">
        <f t="shared" si="55"/>
        <v>-0.15038576765106049</v>
      </c>
    </row>
    <row r="195" spans="1:15" ht="15.75" x14ac:dyDescent="0.25">
      <c r="A195" s="2">
        <v>42536</v>
      </c>
      <c r="B195">
        <v>4.28</v>
      </c>
      <c r="C195">
        <f t="shared" si="52"/>
        <v>0</v>
      </c>
      <c r="D195">
        <v>2.0861000000000001</v>
      </c>
      <c r="E195">
        <v>1.5720000000000001</v>
      </c>
      <c r="F195">
        <v>9.4040999999999997</v>
      </c>
      <c r="G195">
        <f t="shared" ref="G195:G258" si="56">E195+F195</f>
        <v>10.976099999999999</v>
      </c>
      <c r="H195">
        <f t="shared" ref="H195:H258" si="57">E195+D195*(G195-E195)</f>
        <v>21.189893009999999</v>
      </c>
      <c r="I195" s="17">
        <f t="shared" ref="I195:I258" si="58">(((H195/100)+1)^(1/365)-1)</f>
        <v>5.2668246541509589E-4</v>
      </c>
      <c r="J195" s="17">
        <f t="shared" ref="J195:J258" si="59">1+I195</f>
        <v>1.0005266824654151</v>
      </c>
      <c r="K195">
        <f t="shared" si="53"/>
        <v>-5.2668246541509589E-4</v>
      </c>
      <c r="L195" s="37">
        <f t="shared" si="54"/>
        <v>2.7739441937572366E-7</v>
      </c>
      <c r="O195" s="11">
        <f t="shared" si="55"/>
        <v>0</v>
      </c>
    </row>
    <row r="196" spans="1:15" ht="15.75" x14ac:dyDescent="0.25">
      <c r="A196" s="2">
        <v>42537</v>
      </c>
      <c r="B196">
        <v>4.24</v>
      </c>
      <c r="C196">
        <f t="shared" ref="C196:C259" si="60">(B196-B195)/B195</f>
        <v>-9.3457943925233725E-3</v>
      </c>
      <c r="D196">
        <v>2.0851999999999999</v>
      </c>
      <c r="E196">
        <v>1.5788</v>
      </c>
      <c r="F196">
        <v>9.3867999999999991</v>
      </c>
      <c r="G196">
        <f t="shared" si="56"/>
        <v>10.965599999999998</v>
      </c>
      <c r="H196">
        <f t="shared" si="57"/>
        <v>21.152155359999998</v>
      </c>
      <c r="I196" s="17">
        <f t="shared" si="58"/>
        <v>5.258287527931671E-4</v>
      </c>
      <c r="J196" s="17">
        <f t="shared" si="59"/>
        <v>1.0005258287527932</v>
      </c>
      <c r="K196">
        <f t="shared" ref="K196:K240" si="61">C196-I196</f>
        <v>-9.8716231453165396E-3</v>
      </c>
      <c r="L196" s="37">
        <f t="shared" ref="L196:L259" si="62">K196^2</f>
        <v>9.7448943523149211E-5</v>
      </c>
      <c r="O196" s="11">
        <f t="shared" ref="O196:O240" si="63">C196/$N$3</f>
        <v>-0.12171408858487753</v>
      </c>
    </row>
    <row r="197" spans="1:15" ht="15.75" x14ac:dyDescent="0.25">
      <c r="A197" s="2">
        <v>42538</v>
      </c>
      <c r="B197">
        <v>4.51</v>
      </c>
      <c r="C197">
        <f t="shared" si="60"/>
        <v>6.3679245283018771E-2</v>
      </c>
      <c r="D197">
        <v>2.0790999999999999</v>
      </c>
      <c r="E197">
        <v>1.6078000000000001</v>
      </c>
      <c r="F197">
        <v>9.3932000000000002</v>
      </c>
      <c r="G197">
        <f t="shared" si="56"/>
        <v>11.001000000000001</v>
      </c>
      <c r="H197">
        <f t="shared" si="57"/>
        <v>21.137202120000001</v>
      </c>
      <c r="I197" s="17">
        <f t="shared" si="58"/>
        <v>5.2549040267813041E-4</v>
      </c>
      <c r="J197" s="17">
        <f t="shared" si="59"/>
        <v>1.0005254904026781</v>
      </c>
      <c r="K197">
        <f t="shared" si="61"/>
        <v>6.315375488034064E-2</v>
      </c>
      <c r="L197" s="37">
        <f t="shared" si="62"/>
        <v>3.9883967554861493E-3</v>
      </c>
      <c r="O197" s="11">
        <f t="shared" si="63"/>
        <v>0.82932075924931692</v>
      </c>
    </row>
    <row r="198" spans="1:15" ht="15.75" x14ac:dyDescent="0.25">
      <c r="A198" s="2">
        <v>42541</v>
      </c>
      <c r="B198">
        <v>4.66</v>
      </c>
      <c r="C198">
        <f t="shared" si="60"/>
        <v>3.3259423503326023E-2</v>
      </c>
      <c r="D198">
        <v>2.0836999999999999</v>
      </c>
      <c r="E198">
        <v>1.6886000000000001</v>
      </c>
      <c r="F198">
        <v>9.3604000000000003</v>
      </c>
      <c r="G198">
        <f t="shared" si="56"/>
        <v>11.048999999999999</v>
      </c>
      <c r="H198">
        <f t="shared" si="57"/>
        <v>21.192865479999998</v>
      </c>
      <c r="I198" s="17">
        <f t="shared" si="58"/>
        <v>5.2674969827370965E-4</v>
      </c>
      <c r="J198" s="17">
        <f t="shared" si="59"/>
        <v>1.0005267496982737</v>
      </c>
      <c r="K198">
        <f t="shared" si="61"/>
        <v>3.2732673805052313E-2</v>
      </c>
      <c r="L198" s="37">
        <f t="shared" si="62"/>
        <v>1.071427934427958E-3</v>
      </c>
      <c r="O198" s="11">
        <f t="shared" si="63"/>
        <v>0.43315102478653827</v>
      </c>
    </row>
    <row r="199" spans="1:15" ht="15.75" x14ac:dyDescent="0.25">
      <c r="A199" s="2">
        <v>42542</v>
      </c>
      <c r="B199">
        <v>4.62</v>
      </c>
      <c r="C199">
        <f t="shared" si="60"/>
        <v>-8.5836909871244704E-3</v>
      </c>
      <c r="D199">
        <v>2.0831</v>
      </c>
      <c r="E199">
        <v>1.7059</v>
      </c>
      <c r="F199">
        <v>9.3422999999999998</v>
      </c>
      <c r="G199">
        <f t="shared" si="56"/>
        <v>11.0482</v>
      </c>
      <c r="H199">
        <f t="shared" si="57"/>
        <v>21.166845129999999</v>
      </c>
      <c r="I199" s="17">
        <f t="shared" si="58"/>
        <v>5.2616110076697531E-4</v>
      </c>
      <c r="J199" s="17">
        <f t="shared" si="59"/>
        <v>1.000526161100767</v>
      </c>
      <c r="K199">
        <f t="shared" si="61"/>
        <v>-9.1098520878914457E-3</v>
      </c>
      <c r="L199" s="37">
        <f t="shared" si="62"/>
        <v>8.2989405063260129E-5</v>
      </c>
      <c r="O199" s="11">
        <f t="shared" si="63"/>
        <v>-0.11178890539555275</v>
      </c>
    </row>
    <row r="200" spans="1:15" ht="15.75" x14ac:dyDescent="0.25">
      <c r="A200" s="2">
        <v>42543</v>
      </c>
      <c r="B200">
        <v>4.51</v>
      </c>
      <c r="C200">
        <f t="shared" si="60"/>
        <v>-2.3809523809523878E-2</v>
      </c>
      <c r="D200">
        <v>2.0838999999999999</v>
      </c>
      <c r="E200">
        <v>1.6852</v>
      </c>
      <c r="F200">
        <v>9.3613</v>
      </c>
      <c r="G200">
        <f t="shared" si="56"/>
        <v>11.0465</v>
      </c>
      <c r="H200">
        <f t="shared" si="57"/>
        <v>21.193213069999999</v>
      </c>
      <c r="I200" s="17">
        <f t="shared" si="58"/>
        <v>5.2675756013620401E-4</v>
      </c>
      <c r="J200" s="17">
        <f t="shared" si="59"/>
        <v>1.0005267575601362</v>
      </c>
      <c r="K200">
        <f t="shared" si="61"/>
        <v>-2.4336281369660082E-2</v>
      </c>
      <c r="L200" s="37">
        <f t="shared" si="62"/>
        <v>5.9225459090326443E-4</v>
      </c>
      <c r="O200" s="11">
        <f t="shared" si="63"/>
        <v>-0.31008113044242674</v>
      </c>
    </row>
    <row r="201" spans="1:15" ht="15.75" x14ac:dyDescent="0.25">
      <c r="A201" s="2">
        <v>42544</v>
      </c>
      <c r="B201">
        <v>4.6399999999999997</v>
      </c>
      <c r="C201">
        <f t="shared" si="60"/>
        <v>2.8824833702882462E-2</v>
      </c>
      <c r="D201">
        <v>2.085</v>
      </c>
      <c r="E201">
        <v>1.7458</v>
      </c>
      <c r="F201">
        <v>9.3138000000000005</v>
      </c>
      <c r="G201">
        <f t="shared" si="56"/>
        <v>11.0596</v>
      </c>
      <c r="H201">
        <f t="shared" si="57"/>
        <v>21.165073</v>
      </c>
      <c r="I201" s="17">
        <f t="shared" si="58"/>
        <v>5.2612100943094653E-4</v>
      </c>
      <c r="J201" s="17">
        <f t="shared" si="59"/>
        <v>1.0005261210094309</v>
      </c>
      <c r="K201">
        <f t="shared" si="61"/>
        <v>2.8298712693451515E-2</v>
      </c>
      <c r="L201" s="37">
        <f t="shared" si="62"/>
        <v>8.0081714010651396E-4</v>
      </c>
      <c r="O201" s="11">
        <f t="shared" si="63"/>
        <v>0.37539755481499865</v>
      </c>
    </row>
    <row r="202" spans="1:15" ht="15.75" x14ac:dyDescent="0.25">
      <c r="A202" s="2">
        <v>42545</v>
      </c>
      <c r="B202">
        <v>4.37</v>
      </c>
      <c r="C202">
        <f t="shared" si="60"/>
        <v>-5.8189655172413708E-2</v>
      </c>
      <c r="D202">
        <v>2.0663</v>
      </c>
      <c r="E202">
        <v>1.5598999999999998</v>
      </c>
      <c r="F202">
        <v>9.4140999999999995</v>
      </c>
      <c r="G202">
        <f t="shared" si="56"/>
        <v>10.974</v>
      </c>
      <c r="H202">
        <f t="shared" si="57"/>
        <v>21.012254830000003</v>
      </c>
      <c r="I202" s="17">
        <f t="shared" si="58"/>
        <v>5.2266156482261295E-4</v>
      </c>
      <c r="J202" s="17">
        <f t="shared" si="59"/>
        <v>1.0005226615648226</v>
      </c>
      <c r="K202">
        <f t="shared" si="61"/>
        <v>-5.8712316737236321E-2</v>
      </c>
      <c r="L202" s="37">
        <f t="shared" si="62"/>
        <v>3.4471361366535604E-3</v>
      </c>
      <c r="O202" s="11">
        <f t="shared" si="63"/>
        <v>-0.75782759034851377</v>
      </c>
    </row>
    <row r="203" spans="1:15" ht="15.75" x14ac:dyDescent="0.25">
      <c r="A203" s="2">
        <v>42548</v>
      </c>
      <c r="B203">
        <v>4.0599999999999996</v>
      </c>
      <c r="C203">
        <f t="shared" si="60"/>
        <v>-7.0938215102974947E-2</v>
      </c>
      <c r="D203">
        <v>2.0773000000000001</v>
      </c>
      <c r="E203">
        <v>1.4377</v>
      </c>
      <c r="F203">
        <v>9.5195000000000007</v>
      </c>
      <c r="G203">
        <f t="shared" si="56"/>
        <v>10.9572</v>
      </c>
      <c r="H203">
        <f t="shared" si="57"/>
        <v>21.212557350000001</v>
      </c>
      <c r="I203" s="17">
        <f t="shared" si="58"/>
        <v>5.2719505761089636E-4</v>
      </c>
      <c r="J203" s="17">
        <f t="shared" si="59"/>
        <v>1.0005271950576109</v>
      </c>
      <c r="K203">
        <f t="shared" si="61"/>
        <v>-7.1465410160585843E-2</v>
      </c>
      <c r="L203" s="37">
        <f t="shared" si="62"/>
        <v>5.1073048494207664E-3</v>
      </c>
      <c r="O203" s="11">
        <f t="shared" si="63"/>
        <v>-0.9238572810893344</v>
      </c>
    </row>
    <row r="204" spans="1:15" ht="15.75" x14ac:dyDescent="0.25">
      <c r="A204" s="2">
        <v>42549</v>
      </c>
      <c r="B204">
        <v>4.28</v>
      </c>
      <c r="C204">
        <f t="shared" si="60"/>
        <v>5.4187192118226764E-2</v>
      </c>
      <c r="D204">
        <v>2.0855999999999999</v>
      </c>
      <c r="E204">
        <v>1.4663999999999999</v>
      </c>
      <c r="F204">
        <v>9.4581</v>
      </c>
      <c r="G204">
        <f t="shared" si="56"/>
        <v>10.9245</v>
      </c>
      <c r="H204">
        <f t="shared" si="57"/>
        <v>21.19221336</v>
      </c>
      <c r="I204" s="17">
        <f t="shared" si="58"/>
        <v>5.267349484281425E-4</v>
      </c>
      <c r="J204" s="17">
        <f t="shared" si="59"/>
        <v>1.0005267349484281</v>
      </c>
      <c r="K204">
        <f t="shared" si="61"/>
        <v>5.3660457169798621E-2</v>
      </c>
      <c r="L204" s="37">
        <f t="shared" si="62"/>
        <v>2.8794446636717921E-3</v>
      </c>
      <c r="O204" s="11">
        <f t="shared" si="63"/>
        <v>0.70570188307586779</v>
      </c>
    </row>
    <row r="205" spans="1:15" ht="15.75" x14ac:dyDescent="0.25">
      <c r="A205" s="2">
        <v>42550</v>
      </c>
      <c r="B205">
        <v>4.42</v>
      </c>
      <c r="C205">
        <f t="shared" si="60"/>
        <v>3.2710280373831696E-2</v>
      </c>
      <c r="D205">
        <v>2.0855000000000001</v>
      </c>
      <c r="E205">
        <v>1.5154999999999998</v>
      </c>
      <c r="F205">
        <v>9.3857999999999997</v>
      </c>
      <c r="G205">
        <f t="shared" si="56"/>
        <v>10.901299999999999</v>
      </c>
      <c r="H205">
        <f t="shared" si="57"/>
        <v>21.089585899999999</v>
      </c>
      <c r="I205" s="17">
        <f t="shared" si="58"/>
        <v>5.2441270286829322E-4</v>
      </c>
      <c r="J205" s="17">
        <f t="shared" si="59"/>
        <v>1.0005244127028683</v>
      </c>
      <c r="K205">
        <f t="shared" si="61"/>
        <v>3.2185867670963403E-2</v>
      </c>
      <c r="L205" s="37">
        <f t="shared" si="62"/>
        <v>1.0359300777327671E-3</v>
      </c>
      <c r="O205" s="11">
        <f t="shared" si="63"/>
        <v>0.42599931004706998</v>
      </c>
    </row>
    <row r="206" spans="1:15" ht="15.75" x14ac:dyDescent="0.25">
      <c r="A206" s="2">
        <v>42551</v>
      </c>
      <c r="B206">
        <v>4.28</v>
      </c>
      <c r="C206">
        <f t="shared" si="60"/>
        <v>-3.1674208144796309E-2</v>
      </c>
      <c r="D206">
        <v>2.0680999999999998</v>
      </c>
      <c r="E206">
        <v>1.4697</v>
      </c>
      <c r="F206">
        <v>9.3078000000000003</v>
      </c>
      <c r="G206">
        <f t="shared" si="56"/>
        <v>10.7775</v>
      </c>
      <c r="H206">
        <f t="shared" si="57"/>
        <v>20.719161179999997</v>
      </c>
      <c r="I206" s="17">
        <f t="shared" si="58"/>
        <v>5.160144046412185E-4</v>
      </c>
      <c r="J206" s="17">
        <f t="shared" si="59"/>
        <v>1.0005160144046412</v>
      </c>
      <c r="K206">
        <f t="shared" si="61"/>
        <v>-3.2190222549437528E-2</v>
      </c>
      <c r="L206" s="37">
        <f t="shared" si="62"/>
        <v>1.0362104277823164E-3</v>
      </c>
      <c r="O206" s="11">
        <f t="shared" si="63"/>
        <v>-0.41250611923109953</v>
      </c>
    </row>
    <row r="207" spans="1:15" ht="15.75" x14ac:dyDescent="0.25">
      <c r="A207" s="2">
        <v>42552</v>
      </c>
      <c r="B207">
        <v>4.59</v>
      </c>
      <c r="C207">
        <f t="shared" si="60"/>
        <v>7.2429906542055986E-2</v>
      </c>
      <c r="D207">
        <v>2.0733999999999999</v>
      </c>
      <c r="E207">
        <v>1.4440999999999999</v>
      </c>
      <c r="F207">
        <v>9.2975999999999992</v>
      </c>
      <c r="G207">
        <f t="shared" si="56"/>
        <v>10.7417</v>
      </c>
      <c r="H207">
        <f t="shared" si="57"/>
        <v>20.721743839999995</v>
      </c>
      <c r="I207" s="17">
        <f t="shared" si="58"/>
        <v>5.1607304782974595E-4</v>
      </c>
      <c r="J207" s="17">
        <f t="shared" si="59"/>
        <v>1.0005160730478297</v>
      </c>
      <c r="K207">
        <f t="shared" si="61"/>
        <v>7.191383349422624E-2</v>
      </c>
      <c r="L207" s="37">
        <f t="shared" si="62"/>
        <v>5.1715994478352956E-3</v>
      </c>
      <c r="O207" s="11">
        <f t="shared" si="63"/>
        <v>0.943284186532799</v>
      </c>
    </row>
    <row r="208" spans="1:15" ht="15.75" x14ac:dyDescent="0.25">
      <c r="A208" s="2">
        <v>42556</v>
      </c>
      <c r="B208">
        <v>4.3</v>
      </c>
      <c r="C208">
        <f t="shared" si="60"/>
        <v>-6.3180827886710256E-2</v>
      </c>
      <c r="D208">
        <v>2.0775000000000001</v>
      </c>
      <c r="E208">
        <v>1.375</v>
      </c>
      <c r="F208">
        <v>9.3173999999999992</v>
      </c>
      <c r="G208">
        <f t="shared" si="56"/>
        <v>10.692399999999999</v>
      </c>
      <c r="H208">
        <f t="shared" si="57"/>
        <v>20.7318985</v>
      </c>
      <c r="I208" s="17">
        <f t="shared" si="58"/>
        <v>5.1630361256171931E-4</v>
      </c>
      <c r="J208" s="17">
        <f t="shared" si="59"/>
        <v>1.0005163036125617</v>
      </c>
      <c r="K208">
        <f t="shared" si="61"/>
        <v>-6.3697131499271975E-2</v>
      </c>
      <c r="L208" s="37">
        <f t="shared" si="62"/>
        <v>4.0573245612355461E-3</v>
      </c>
      <c r="O208" s="11">
        <f t="shared" si="63"/>
        <v>-0.82282966640277733</v>
      </c>
    </row>
    <row r="209" spans="1:15" ht="15.75" x14ac:dyDescent="0.25">
      <c r="A209" s="2">
        <v>42557</v>
      </c>
      <c r="B209">
        <v>4.3499999999999996</v>
      </c>
      <c r="C209">
        <f t="shared" si="60"/>
        <v>1.1627906976744146E-2</v>
      </c>
      <c r="D209">
        <v>2.0779000000000001</v>
      </c>
      <c r="E209">
        <v>1.3682000000000001</v>
      </c>
      <c r="F209">
        <v>9.2883999999999993</v>
      </c>
      <c r="G209">
        <f t="shared" si="56"/>
        <v>10.656599999999999</v>
      </c>
      <c r="H209">
        <f t="shared" si="57"/>
        <v>20.66856636</v>
      </c>
      <c r="I209" s="17">
        <f t="shared" si="58"/>
        <v>5.1486532057776202E-4</v>
      </c>
      <c r="J209" s="17">
        <f t="shared" si="59"/>
        <v>1.0005148653205778</v>
      </c>
      <c r="K209">
        <f t="shared" si="61"/>
        <v>1.1113041656166384E-2</v>
      </c>
      <c r="L209" s="37">
        <f t="shared" si="62"/>
        <v>1.2349969485168929E-4</v>
      </c>
      <c r="O209" s="11">
        <f t="shared" si="63"/>
        <v>0.15143497068118419</v>
      </c>
    </row>
    <row r="210" spans="1:15" ht="15.75" x14ac:dyDescent="0.25">
      <c r="A210" s="2">
        <v>42558</v>
      </c>
      <c r="B210">
        <v>4.2300000000000004</v>
      </c>
      <c r="C210">
        <f t="shared" si="60"/>
        <v>-2.7586206896551547E-2</v>
      </c>
      <c r="D210">
        <v>2.0783999999999998</v>
      </c>
      <c r="E210">
        <v>1.385</v>
      </c>
      <c r="F210">
        <v>9.2897999999999996</v>
      </c>
      <c r="G210">
        <f t="shared" si="56"/>
        <v>10.674799999999999</v>
      </c>
      <c r="H210">
        <f t="shared" si="57"/>
        <v>20.692920319999999</v>
      </c>
      <c r="I210" s="17">
        <f t="shared" si="58"/>
        <v>5.1541849541214546E-4</v>
      </c>
      <c r="J210" s="17">
        <f t="shared" si="59"/>
        <v>1.0005154184954121</v>
      </c>
      <c r="K210">
        <f t="shared" si="61"/>
        <v>-2.8101625391963692E-2</v>
      </c>
      <c r="L210" s="37">
        <f t="shared" si="62"/>
        <v>7.8970134967025853E-4</v>
      </c>
      <c r="O210" s="11">
        <f t="shared" si="63"/>
        <v>-0.35926641320225661</v>
      </c>
    </row>
    <row r="211" spans="1:15" ht="15.75" x14ac:dyDescent="0.25">
      <c r="A211" s="2">
        <v>42559</v>
      </c>
      <c r="B211">
        <v>4.24</v>
      </c>
      <c r="C211">
        <f t="shared" si="60"/>
        <v>2.3640661938533771E-3</v>
      </c>
      <c r="D211">
        <v>2.0749</v>
      </c>
      <c r="E211">
        <v>1.3578999999999999</v>
      </c>
      <c r="F211">
        <v>9.2227999999999994</v>
      </c>
      <c r="G211">
        <f t="shared" si="56"/>
        <v>10.5807</v>
      </c>
      <c r="H211">
        <f t="shared" si="57"/>
        <v>20.494287719999999</v>
      </c>
      <c r="I211" s="17">
        <f t="shared" si="58"/>
        <v>5.1090351061433559E-4</v>
      </c>
      <c r="J211" s="17">
        <f t="shared" si="59"/>
        <v>1.0005109035106143</v>
      </c>
      <c r="K211">
        <f t="shared" si="61"/>
        <v>1.8531626832390415E-3</v>
      </c>
      <c r="L211" s="37">
        <f t="shared" si="62"/>
        <v>3.4342119305497239E-6</v>
      </c>
      <c r="O211" s="11">
        <f t="shared" si="63"/>
        <v>3.0788197348892685E-2</v>
      </c>
    </row>
    <row r="212" spans="1:15" ht="15.75" x14ac:dyDescent="0.25">
      <c r="A212" s="2">
        <v>42562</v>
      </c>
      <c r="B212">
        <v>4.18</v>
      </c>
      <c r="C212">
        <f t="shared" si="60"/>
        <v>-1.4150943396226532E-2</v>
      </c>
      <c r="D212">
        <v>2.0727000000000002</v>
      </c>
      <c r="E212">
        <v>1.4302999999999999</v>
      </c>
      <c r="F212">
        <v>9.2844999999999995</v>
      </c>
      <c r="G212">
        <f t="shared" si="56"/>
        <v>10.7148</v>
      </c>
      <c r="H212">
        <f t="shared" si="57"/>
        <v>20.674283150000004</v>
      </c>
      <c r="I212" s="17">
        <f t="shared" si="58"/>
        <v>5.149951815075493E-4</v>
      </c>
      <c r="J212" s="17">
        <f t="shared" si="59"/>
        <v>1.0005149951815075</v>
      </c>
      <c r="K212">
        <f t="shared" si="61"/>
        <v>-1.4665938577734081E-2</v>
      </c>
      <c r="L212" s="37">
        <f t="shared" si="62"/>
        <v>2.1508975436586875E-4</v>
      </c>
      <c r="O212" s="11">
        <f t="shared" si="63"/>
        <v>-0.18429350205540557</v>
      </c>
    </row>
    <row r="213" spans="1:15" ht="15.75" x14ac:dyDescent="0.25">
      <c r="A213" s="2">
        <v>42563</v>
      </c>
      <c r="B213">
        <v>4.58</v>
      </c>
      <c r="C213">
        <f t="shared" si="60"/>
        <v>9.5693779904306317E-2</v>
      </c>
      <c r="D213">
        <v>2.0861000000000001</v>
      </c>
      <c r="E213">
        <v>1.51</v>
      </c>
      <c r="F213">
        <v>9.2727000000000004</v>
      </c>
      <c r="G213">
        <f t="shared" si="56"/>
        <v>10.7827</v>
      </c>
      <c r="H213">
        <f t="shared" si="57"/>
        <v>20.853779470000003</v>
      </c>
      <c r="I213" s="17">
        <f t="shared" si="58"/>
        <v>5.1906945003232785E-4</v>
      </c>
      <c r="J213" s="17">
        <f t="shared" si="59"/>
        <v>1.0005190694500323</v>
      </c>
      <c r="K213">
        <f t="shared" si="61"/>
        <v>9.5174710454273989E-2</v>
      </c>
      <c r="L213" s="37">
        <f t="shared" si="62"/>
        <v>9.0582255100548903E-3</v>
      </c>
      <c r="O213" s="11">
        <f t="shared" si="63"/>
        <v>1.2462590888595118</v>
      </c>
    </row>
    <row r="214" spans="1:15" ht="15.75" x14ac:dyDescent="0.25">
      <c r="A214" s="2">
        <v>42564</v>
      </c>
      <c r="B214">
        <v>4.3499999999999996</v>
      </c>
      <c r="C214">
        <f t="shared" si="60"/>
        <v>-5.0218340611353801E-2</v>
      </c>
      <c r="D214">
        <v>2.0861999999999998</v>
      </c>
      <c r="E214">
        <v>1.4742999999999999</v>
      </c>
      <c r="F214">
        <v>9.2149000000000001</v>
      </c>
      <c r="G214">
        <f t="shared" si="56"/>
        <v>10.6892</v>
      </c>
      <c r="H214">
        <f t="shared" si="57"/>
        <v>20.698424379999999</v>
      </c>
      <c r="I214" s="17">
        <f t="shared" si="58"/>
        <v>5.1554349898030871E-4</v>
      </c>
      <c r="J214" s="17">
        <f t="shared" si="59"/>
        <v>1.0005155434989803</v>
      </c>
      <c r="K214">
        <f t="shared" si="61"/>
        <v>-5.073388411033411E-2</v>
      </c>
      <c r="L214" s="37">
        <f t="shared" si="62"/>
        <v>2.5739269969208118E-3</v>
      </c>
      <c r="O214" s="11">
        <f t="shared" si="63"/>
        <v>-0.65401391267987752</v>
      </c>
    </row>
    <row r="215" spans="1:15" ht="15.75" x14ac:dyDescent="0.25">
      <c r="A215" s="2">
        <v>42565</v>
      </c>
      <c r="B215">
        <v>4.5</v>
      </c>
      <c r="C215">
        <f t="shared" si="60"/>
        <v>3.4482758620689738E-2</v>
      </c>
      <c r="D215">
        <v>2.0891999999999999</v>
      </c>
      <c r="E215">
        <v>1.5356000000000001</v>
      </c>
      <c r="F215">
        <v>9.1925000000000008</v>
      </c>
      <c r="G215">
        <f t="shared" si="56"/>
        <v>10.728100000000001</v>
      </c>
      <c r="H215">
        <f t="shared" si="57"/>
        <v>20.740570999999999</v>
      </c>
      <c r="I215" s="17">
        <f t="shared" si="58"/>
        <v>5.1650050907658951E-4</v>
      </c>
      <c r="J215" s="17">
        <f t="shared" si="59"/>
        <v>1.0005165005090766</v>
      </c>
      <c r="K215">
        <f t="shared" si="61"/>
        <v>3.3966258111613148E-2</v>
      </c>
      <c r="L215" s="37">
        <f t="shared" si="62"/>
        <v>1.153706690104726E-3</v>
      </c>
      <c r="O215" s="11">
        <f t="shared" si="63"/>
        <v>0.44908301650282473</v>
      </c>
    </row>
    <row r="216" spans="1:15" ht="15.75" x14ac:dyDescent="0.25">
      <c r="A216" s="2">
        <v>42566</v>
      </c>
      <c r="B216">
        <v>4.42</v>
      </c>
      <c r="C216">
        <f t="shared" si="60"/>
        <v>-1.7777777777777795E-2</v>
      </c>
      <c r="D216">
        <v>2.0884</v>
      </c>
      <c r="E216">
        <v>1.5508999999999999</v>
      </c>
      <c r="F216">
        <v>9.1815999999999995</v>
      </c>
      <c r="G216">
        <f t="shared" si="56"/>
        <v>10.7325</v>
      </c>
      <c r="H216">
        <f t="shared" si="57"/>
        <v>20.725753439999998</v>
      </c>
      <c r="I216" s="17">
        <f t="shared" si="58"/>
        <v>5.1616408936272506E-4</v>
      </c>
      <c r="J216" s="17">
        <f t="shared" si="59"/>
        <v>1.0005161640893627</v>
      </c>
      <c r="K216">
        <f t="shared" si="61"/>
        <v>-1.829394186714052E-2</v>
      </c>
      <c r="L216" s="37">
        <f t="shared" si="62"/>
        <v>3.3466830903831679E-4</v>
      </c>
      <c r="O216" s="11">
        <f t="shared" si="63"/>
        <v>-0.23152724406367819</v>
      </c>
    </row>
    <row r="217" spans="1:15" ht="15.75" x14ac:dyDescent="0.25">
      <c r="A217" s="2">
        <v>42569</v>
      </c>
      <c r="B217">
        <v>4.5999999999999996</v>
      </c>
      <c r="C217">
        <f t="shared" si="60"/>
        <v>4.0723981900452427E-2</v>
      </c>
      <c r="D217">
        <v>2.0897999999999999</v>
      </c>
      <c r="E217">
        <v>1.5817999999999999</v>
      </c>
      <c r="F217">
        <v>9.1454000000000004</v>
      </c>
      <c r="G217">
        <f t="shared" si="56"/>
        <v>10.7272</v>
      </c>
      <c r="H217">
        <f t="shared" si="57"/>
        <v>20.693856920000002</v>
      </c>
      <c r="I217" s="17">
        <f t="shared" si="58"/>
        <v>5.154397670827926E-4</v>
      </c>
      <c r="J217" s="17">
        <f t="shared" si="59"/>
        <v>1.0005154397670828</v>
      </c>
      <c r="K217">
        <f t="shared" si="61"/>
        <v>4.0208542133369635E-2</v>
      </c>
      <c r="L217" s="37">
        <f t="shared" si="62"/>
        <v>1.6167268604909612E-3</v>
      </c>
      <c r="O217" s="11">
        <f t="shared" si="63"/>
        <v>0.53036501043998552</v>
      </c>
    </row>
    <row r="218" spans="1:15" ht="15.75" x14ac:dyDescent="0.25">
      <c r="A218" s="2">
        <v>42570</v>
      </c>
      <c r="B218">
        <v>4.5</v>
      </c>
      <c r="C218">
        <f t="shared" si="60"/>
        <v>-2.1739130434782532E-2</v>
      </c>
      <c r="D218">
        <v>2.0903999999999998</v>
      </c>
      <c r="E218">
        <v>1.5526</v>
      </c>
      <c r="F218">
        <v>9.1315000000000008</v>
      </c>
      <c r="G218">
        <f t="shared" si="56"/>
        <v>10.684100000000001</v>
      </c>
      <c r="H218">
        <f t="shared" si="57"/>
        <v>20.641087599999999</v>
      </c>
      <c r="I218" s="17">
        <f t="shared" si="58"/>
        <v>5.1424103546682254E-4</v>
      </c>
      <c r="J218" s="17">
        <f t="shared" si="59"/>
        <v>1.0005142410354668</v>
      </c>
      <c r="K218">
        <f t="shared" si="61"/>
        <v>-2.2253371470249354E-2</v>
      </c>
      <c r="L218" s="37">
        <f t="shared" si="62"/>
        <v>4.9521254179290793E-4</v>
      </c>
      <c r="O218" s="11">
        <f t="shared" si="63"/>
        <v>-0.28311755388221388</v>
      </c>
    </row>
    <row r="219" spans="1:15" ht="15.75" x14ac:dyDescent="0.25">
      <c r="A219" s="2">
        <v>42571</v>
      </c>
      <c r="B219">
        <v>4.74</v>
      </c>
      <c r="C219">
        <f t="shared" si="60"/>
        <v>5.3333333333333378E-2</v>
      </c>
      <c r="D219">
        <v>2.0947</v>
      </c>
      <c r="E219">
        <v>1.5800999999999998</v>
      </c>
      <c r="F219">
        <v>9.1210000000000004</v>
      </c>
      <c r="G219">
        <f t="shared" si="56"/>
        <v>10.7011</v>
      </c>
      <c r="H219">
        <f t="shared" si="57"/>
        <v>20.685858700000004</v>
      </c>
      <c r="I219" s="17">
        <f t="shared" si="58"/>
        <v>5.1525810952912643E-4</v>
      </c>
      <c r="J219" s="17">
        <f t="shared" si="59"/>
        <v>1.0005152581095291</v>
      </c>
      <c r="K219">
        <f t="shared" si="61"/>
        <v>5.2818075223804252E-2</v>
      </c>
      <c r="L219" s="37">
        <f t="shared" si="62"/>
        <v>2.7897490703474447E-3</v>
      </c>
      <c r="O219" s="11">
        <f t="shared" si="63"/>
        <v>0.69458173219103447</v>
      </c>
    </row>
    <row r="220" spans="1:15" ht="15.75" x14ac:dyDescent="0.25">
      <c r="A220" s="2">
        <v>42572</v>
      </c>
      <c r="B220">
        <v>4.97</v>
      </c>
      <c r="C220">
        <f t="shared" si="60"/>
        <v>4.8523206751054752E-2</v>
      </c>
      <c r="D220">
        <v>2.0895999999999999</v>
      </c>
      <c r="E220">
        <v>1.556</v>
      </c>
      <c r="F220">
        <v>9.1776999999999997</v>
      </c>
      <c r="G220">
        <f t="shared" si="56"/>
        <v>10.733699999999999</v>
      </c>
      <c r="H220">
        <f t="shared" si="57"/>
        <v>20.733721919999997</v>
      </c>
      <c r="I220" s="17">
        <f t="shared" si="58"/>
        <v>5.1634501183528414E-4</v>
      </c>
      <c r="J220" s="17">
        <f t="shared" si="59"/>
        <v>1.0005163450118353</v>
      </c>
      <c r="K220">
        <f t="shared" si="61"/>
        <v>4.8006861739219468E-2</v>
      </c>
      <c r="L220" s="37">
        <f t="shared" si="62"/>
        <v>2.3046587740485343E-3</v>
      </c>
      <c r="O220" s="11">
        <f t="shared" si="63"/>
        <v>0.63193749368646146</v>
      </c>
    </row>
    <row r="221" spans="1:15" ht="15.75" x14ac:dyDescent="0.25">
      <c r="A221" s="2">
        <v>42573</v>
      </c>
      <c r="B221">
        <v>5.39</v>
      </c>
      <c r="C221">
        <f t="shared" si="60"/>
        <v>8.4507042253521111E-2</v>
      </c>
      <c r="D221">
        <v>2.0977000000000001</v>
      </c>
      <c r="E221">
        <v>1.5663</v>
      </c>
      <c r="F221">
        <v>9.1327999999999996</v>
      </c>
      <c r="G221">
        <f t="shared" si="56"/>
        <v>10.6991</v>
      </c>
      <c r="H221">
        <f t="shared" si="57"/>
        <v>20.724174560000002</v>
      </c>
      <c r="I221" s="17">
        <f t="shared" si="58"/>
        <v>5.16128239848479E-4</v>
      </c>
      <c r="J221" s="17">
        <f t="shared" si="59"/>
        <v>1.0005161282398485</v>
      </c>
      <c r="K221">
        <f t="shared" si="61"/>
        <v>8.3990914013672632E-2</v>
      </c>
      <c r="L221" s="37">
        <f t="shared" si="62"/>
        <v>7.0544736368521495E-3</v>
      </c>
      <c r="O221" s="11">
        <f t="shared" si="63"/>
        <v>1.1005696460773422</v>
      </c>
    </row>
    <row r="222" spans="1:15" ht="15.75" x14ac:dyDescent="0.25">
      <c r="A222" s="2">
        <v>42576</v>
      </c>
      <c r="B222">
        <v>5.14</v>
      </c>
      <c r="C222">
        <f t="shared" si="60"/>
        <v>-4.63821892393321E-2</v>
      </c>
      <c r="D222">
        <v>2.1004</v>
      </c>
      <c r="E222">
        <v>1.5731000000000002</v>
      </c>
      <c r="F222">
        <v>9.1539000000000001</v>
      </c>
      <c r="G222">
        <f t="shared" si="56"/>
        <v>10.727</v>
      </c>
      <c r="H222">
        <f t="shared" si="57"/>
        <v>20.79995156</v>
      </c>
      <c r="I222" s="17">
        <f t="shared" si="58"/>
        <v>5.1784827966661062E-4</v>
      </c>
      <c r="J222" s="17">
        <f t="shared" si="59"/>
        <v>1.0005178482796666</v>
      </c>
      <c r="K222">
        <f t="shared" si="61"/>
        <v>-4.6900037518998711E-2</v>
      </c>
      <c r="L222" s="37">
        <f t="shared" si="62"/>
        <v>2.1996135192834869E-3</v>
      </c>
      <c r="O222" s="11">
        <f t="shared" si="63"/>
        <v>-0.60405415021251796</v>
      </c>
    </row>
    <row r="223" spans="1:15" ht="15.75" x14ac:dyDescent="0.25">
      <c r="A223" s="2">
        <v>42577</v>
      </c>
      <c r="B223">
        <v>5.35</v>
      </c>
      <c r="C223">
        <f t="shared" si="60"/>
        <v>4.0856031128404663E-2</v>
      </c>
      <c r="D223">
        <v>2.1004999999999998</v>
      </c>
      <c r="E223">
        <v>1.5611000000000002</v>
      </c>
      <c r="F223">
        <v>9.1428999999999991</v>
      </c>
      <c r="G223">
        <f t="shared" si="56"/>
        <v>10.703999999999999</v>
      </c>
      <c r="H223">
        <f t="shared" si="57"/>
        <v>20.765761449999996</v>
      </c>
      <c r="I223" s="17">
        <f t="shared" si="58"/>
        <v>5.1707234168274496E-4</v>
      </c>
      <c r="J223" s="17">
        <f t="shared" si="59"/>
        <v>1.0005170723416827</v>
      </c>
      <c r="K223">
        <f t="shared" si="61"/>
        <v>4.0338958786721918E-2</v>
      </c>
      <c r="L223" s="37">
        <f t="shared" si="62"/>
        <v>1.6272315959968493E-3</v>
      </c>
      <c r="O223" s="11">
        <f t="shared" si="63"/>
        <v>0.53208474134283956</v>
      </c>
    </row>
    <row r="224" spans="1:15" ht="15.75" x14ac:dyDescent="0.25">
      <c r="A224" s="2">
        <v>42578</v>
      </c>
      <c r="B224">
        <v>5.19</v>
      </c>
      <c r="C224">
        <f t="shared" si="60"/>
        <v>-2.9906542056074629E-2</v>
      </c>
      <c r="D224">
        <v>2.1013000000000002</v>
      </c>
      <c r="E224">
        <v>1.4976</v>
      </c>
      <c r="F224">
        <v>9.1475000000000009</v>
      </c>
      <c r="G224">
        <f t="shared" si="56"/>
        <v>10.645100000000001</v>
      </c>
      <c r="H224">
        <f t="shared" si="57"/>
        <v>20.719241750000002</v>
      </c>
      <c r="I224" s="17">
        <f t="shared" si="58"/>
        <v>5.160162341235619E-4</v>
      </c>
      <c r="J224" s="17">
        <f t="shared" si="59"/>
        <v>1.0005160162341236</v>
      </c>
      <c r="K224">
        <f t="shared" si="61"/>
        <v>-3.0422558290198191E-2</v>
      </c>
      <c r="L224" s="37">
        <f t="shared" si="62"/>
        <v>9.255320529205067E-4</v>
      </c>
      <c r="O224" s="11">
        <f t="shared" si="63"/>
        <v>-0.38948508347160599</v>
      </c>
    </row>
    <row r="225" spans="1:15" ht="15.75" x14ac:dyDescent="0.25">
      <c r="A225" s="2">
        <v>42579</v>
      </c>
      <c r="B225">
        <v>5.19</v>
      </c>
      <c r="C225">
        <f t="shared" si="60"/>
        <v>0</v>
      </c>
      <c r="D225">
        <v>2.1013000000000002</v>
      </c>
      <c r="E225">
        <v>1.5044</v>
      </c>
      <c r="F225">
        <v>9.1533999999999995</v>
      </c>
      <c r="G225">
        <f t="shared" si="56"/>
        <v>10.6578</v>
      </c>
      <c r="H225">
        <f t="shared" si="57"/>
        <v>20.738439420000002</v>
      </c>
      <c r="I225" s="17">
        <f t="shared" si="58"/>
        <v>5.1645211595641172E-4</v>
      </c>
      <c r="J225" s="17">
        <f t="shared" si="59"/>
        <v>1.0005164521159564</v>
      </c>
      <c r="K225">
        <f t="shared" si="61"/>
        <v>-5.1645211595641172E-4</v>
      </c>
      <c r="L225" s="37">
        <f t="shared" si="62"/>
        <v>2.6672278807585492E-7</v>
      </c>
      <c r="O225" s="11">
        <f t="shared" si="63"/>
        <v>0</v>
      </c>
    </row>
    <row r="226" spans="1:15" ht="15.75" x14ac:dyDescent="0.25">
      <c r="A226" s="2">
        <v>42580</v>
      </c>
      <c r="B226">
        <v>5.42</v>
      </c>
      <c r="C226">
        <f t="shared" si="60"/>
        <v>4.4315992292870816E-2</v>
      </c>
      <c r="D226">
        <v>2.1048</v>
      </c>
      <c r="E226">
        <v>1.4531000000000001</v>
      </c>
      <c r="F226">
        <v>9.1183999999999994</v>
      </c>
      <c r="G226">
        <f t="shared" si="56"/>
        <v>10.5715</v>
      </c>
      <c r="H226">
        <f t="shared" si="57"/>
        <v>20.645508320000001</v>
      </c>
      <c r="I226" s="17">
        <f t="shared" si="58"/>
        <v>5.1434147859730217E-4</v>
      </c>
      <c r="J226" s="17">
        <f t="shared" si="59"/>
        <v>1.0005143414785973</v>
      </c>
      <c r="K226">
        <f t="shared" si="61"/>
        <v>4.3801650814273514E-2</v>
      </c>
      <c r="L226" s="37">
        <f t="shared" si="62"/>
        <v>1.9185846140555476E-3</v>
      </c>
      <c r="O226" s="11">
        <f t="shared" si="63"/>
        <v>0.57714522544775093</v>
      </c>
    </row>
    <row r="227" spans="1:15" ht="15.75" x14ac:dyDescent="0.25">
      <c r="A227" s="2">
        <v>42583</v>
      </c>
      <c r="B227">
        <v>5.09</v>
      </c>
      <c r="C227">
        <f t="shared" si="60"/>
        <v>-6.0885608856088576E-2</v>
      </c>
      <c r="D227">
        <v>2.1160999999999999</v>
      </c>
      <c r="E227">
        <v>1.5213999999999999</v>
      </c>
      <c r="F227">
        <v>9.0931999999999995</v>
      </c>
      <c r="G227">
        <f t="shared" si="56"/>
        <v>10.614599999999999</v>
      </c>
      <c r="H227">
        <f t="shared" si="57"/>
        <v>20.763520519999997</v>
      </c>
      <c r="I227" s="17">
        <f t="shared" si="58"/>
        <v>5.1702147655685593E-4</v>
      </c>
      <c r="J227" s="17">
        <f t="shared" si="59"/>
        <v>1.0005170214765569</v>
      </c>
      <c r="K227">
        <f t="shared" si="61"/>
        <v>-6.1402630332645432E-2</v>
      </c>
      <c r="L227" s="37">
        <f t="shared" si="62"/>
        <v>3.770283011767509E-3</v>
      </c>
      <c r="O227" s="11">
        <f t="shared" si="63"/>
        <v>-0.79293809371439539</v>
      </c>
    </row>
    <row r="228" spans="1:15" ht="15.75" x14ac:dyDescent="0.25">
      <c r="A228" s="2">
        <v>42584</v>
      </c>
      <c r="B228">
        <v>4.9000000000000004</v>
      </c>
      <c r="C228">
        <f t="shared" si="60"/>
        <v>-3.7328094302553932E-2</v>
      </c>
      <c r="D228">
        <v>2.1168</v>
      </c>
      <c r="E228">
        <v>1.5558000000000001</v>
      </c>
      <c r="F228">
        <v>9.1205999999999996</v>
      </c>
      <c r="G228">
        <f t="shared" si="56"/>
        <v>10.676399999999999</v>
      </c>
      <c r="H228">
        <f t="shared" si="57"/>
        <v>20.862286080000001</v>
      </c>
      <c r="I228" s="17">
        <f t="shared" si="58"/>
        <v>5.1926238615629394E-4</v>
      </c>
      <c r="J228" s="17">
        <f t="shared" si="59"/>
        <v>1.0005192623861563</v>
      </c>
      <c r="K228">
        <f t="shared" si="61"/>
        <v>-3.7847356688710226E-2</v>
      </c>
      <c r="L228" s="37">
        <f t="shared" si="62"/>
        <v>1.4324224083224588E-3</v>
      </c>
      <c r="O228" s="11">
        <f t="shared" si="63"/>
        <v>-0.48613898250109078</v>
      </c>
    </row>
    <row r="229" spans="1:15" ht="15.75" x14ac:dyDescent="0.25">
      <c r="A229" s="2">
        <v>42585</v>
      </c>
      <c r="B229">
        <v>5.29</v>
      </c>
      <c r="C229">
        <f t="shared" si="60"/>
        <v>7.9591836734693805E-2</v>
      </c>
      <c r="D229">
        <v>2.1217999999999999</v>
      </c>
      <c r="E229">
        <v>1.542</v>
      </c>
      <c r="F229">
        <v>9.1319999999999997</v>
      </c>
      <c r="G229">
        <f t="shared" si="56"/>
        <v>10.673999999999999</v>
      </c>
      <c r="H229">
        <f t="shared" si="57"/>
        <v>20.9182776</v>
      </c>
      <c r="I229" s="17">
        <f t="shared" si="58"/>
        <v>5.2053197687951247E-4</v>
      </c>
      <c r="J229" s="17">
        <f t="shared" si="59"/>
        <v>1.0005205319768795</v>
      </c>
      <c r="K229">
        <f t="shared" si="61"/>
        <v>7.9071304757814292E-2</v>
      </c>
      <c r="L229" s="37">
        <f t="shared" si="62"/>
        <v>6.2522712361031451E-3</v>
      </c>
      <c r="O229" s="11">
        <f t="shared" si="63"/>
        <v>1.0365569217646797</v>
      </c>
    </row>
    <row r="230" spans="1:15" ht="15.75" x14ac:dyDescent="0.25">
      <c r="A230" s="2">
        <v>42586</v>
      </c>
      <c r="B230">
        <v>5.13</v>
      </c>
      <c r="C230">
        <f t="shared" si="60"/>
        <v>-3.0245746691871481E-2</v>
      </c>
      <c r="D230">
        <v>2.1217999999999999</v>
      </c>
      <c r="E230">
        <v>1.5007999999999999</v>
      </c>
      <c r="F230">
        <v>9.1257999999999999</v>
      </c>
      <c r="G230">
        <f t="shared" si="56"/>
        <v>10.6266</v>
      </c>
      <c r="H230">
        <f t="shared" si="57"/>
        <v>20.863922439999996</v>
      </c>
      <c r="I230" s="17">
        <f t="shared" si="58"/>
        <v>5.1929949844242707E-4</v>
      </c>
      <c r="J230" s="17">
        <f t="shared" si="59"/>
        <v>1.0005192994984424</v>
      </c>
      <c r="K230">
        <f t="shared" si="61"/>
        <v>-3.0765046190313908E-2</v>
      </c>
      <c r="L230" s="37">
        <f t="shared" si="62"/>
        <v>9.4648806709214824E-4</v>
      </c>
      <c r="O230" s="11">
        <f t="shared" si="63"/>
        <v>-0.39390268366221237</v>
      </c>
    </row>
    <row r="231" spans="1:15" ht="15.75" x14ac:dyDescent="0.25">
      <c r="A231" s="2">
        <v>42587</v>
      </c>
      <c r="B231">
        <v>4.8899999999999997</v>
      </c>
      <c r="C231">
        <f t="shared" si="60"/>
        <v>-4.6783625730994198E-2</v>
      </c>
      <c r="D231">
        <v>2.1084000000000001</v>
      </c>
      <c r="E231">
        <v>1.5885</v>
      </c>
      <c r="F231">
        <v>9.0888000000000009</v>
      </c>
      <c r="G231">
        <f t="shared" si="56"/>
        <v>10.677300000000001</v>
      </c>
      <c r="H231">
        <f t="shared" si="57"/>
        <v>20.751325920000003</v>
      </c>
      <c r="I231" s="17">
        <f t="shared" si="58"/>
        <v>5.1674466432327648E-4</v>
      </c>
      <c r="J231" s="17">
        <f t="shared" si="59"/>
        <v>1.0005167446643233</v>
      </c>
      <c r="K231">
        <f t="shared" si="61"/>
        <v>-4.7300370395317475E-2</v>
      </c>
      <c r="L231" s="37">
        <f t="shared" si="62"/>
        <v>2.2373250395342258E-3</v>
      </c>
      <c r="O231" s="11">
        <f t="shared" si="63"/>
        <v>-0.60928222122020581</v>
      </c>
    </row>
    <row r="232" spans="1:15" ht="15.75" x14ac:dyDescent="0.25">
      <c r="A232" s="2">
        <v>42590</v>
      </c>
      <c r="B232">
        <v>5.01</v>
      </c>
      <c r="C232">
        <f t="shared" si="60"/>
        <v>2.4539877300613522E-2</v>
      </c>
      <c r="D232">
        <v>2.1074000000000002</v>
      </c>
      <c r="E232">
        <v>1.5920000000000001</v>
      </c>
      <c r="F232">
        <v>9.0937000000000001</v>
      </c>
      <c r="G232">
        <f t="shared" si="56"/>
        <v>10.685700000000001</v>
      </c>
      <c r="H232">
        <f t="shared" si="57"/>
        <v>20.756063380000001</v>
      </c>
      <c r="I232" s="17">
        <f t="shared" si="58"/>
        <v>5.1685220596175974E-4</v>
      </c>
      <c r="J232" s="17">
        <f t="shared" si="59"/>
        <v>1.0005168522059618</v>
      </c>
      <c r="K232">
        <f t="shared" si="61"/>
        <v>2.4023025094651762E-2</v>
      </c>
      <c r="L232" s="37">
        <f t="shared" si="62"/>
        <v>5.7710573469826833E-4</v>
      </c>
      <c r="O232" s="11">
        <f t="shared" si="63"/>
        <v>0.31959282156029201</v>
      </c>
    </row>
    <row r="233" spans="1:15" ht="15.75" x14ac:dyDescent="0.25">
      <c r="A233" s="2">
        <v>42591</v>
      </c>
      <c r="B233">
        <v>4.8100000000000005</v>
      </c>
      <c r="C233">
        <f t="shared" si="60"/>
        <v>-3.9920159680638584E-2</v>
      </c>
      <c r="D233">
        <v>2.1078000000000001</v>
      </c>
      <c r="E233">
        <v>1.5470000000000002</v>
      </c>
      <c r="F233">
        <v>9.0922999999999998</v>
      </c>
      <c r="G233">
        <f t="shared" si="56"/>
        <v>10.6393</v>
      </c>
      <c r="H233">
        <f t="shared" si="57"/>
        <v>20.711749940000001</v>
      </c>
      <c r="I233" s="17">
        <f t="shared" si="58"/>
        <v>5.1584611431865213E-4</v>
      </c>
      <c r="J233" s="17">
        <f t="shared" si="59"/>
        <v>1.0005158461143187</v>
      </c>
      <c r="K233">
        <f t="shared" si="61"/>
        <v>-4.0436005794957236E-2</v>
      </c>
      <c r="L233" s="37">
        <f t="shared" si="62"/>
        <v>1.6350705646498152E-3</v>
      </c>
      <c r="O233" s="11">
        <f t="shared" si="63"/>
        <v>-0.51989650613101157</v>
      </c>
    </row>
    <row r="234" spans="1:15" ht="15.75" x14ac:dyDescent="0.25">
      <c r="A234" s="2">
        <v>42592</v>
      </c>
      <c r="B234">
        <v>4.8</v>
      </c>
      <c r="C234">
        <f t="shared" si="60"/>
        <v>-2.0790020790022192E-3</v>
      </c>
      <c r="D234">
        <v>2.1074000000000002</v>
      </c>
      <c r="E234">
        <v>1.5074000000000001</v>
      </c>
      <c r="F234">
        <v>9.0939999999999994</v>
      </c>
      <c r="G234">
        <f t="shared" si="56"/>
        <v>10.6014</v>
      </c>
      <c r="H234">
        <f t="shared" si="57"/>
        <v>20.672095600000002</v>
      </c>
      <c r="I234" s="17">
        <f t="shared" si="58"/>
        <v>5.149454904862516E-4</v>
      </c>
      <c r="J234" s="17">
        <f t="shared" si="59"/>
        <v>1.0005149454904863</v>
      </c>
      <c r="K234">
        <f t="shared" si="61"/>
        <v>-2.5939475694884708E-3</v>
      </c>
      <c r="L234" s="37">
        <f t="shared" si="62"/>
        <v>6.7285639932551454E-6</v>
      </c>
      <c r="O234" s="11">
        <f t="shared" si="63"/>
        <v>-2.7075691223664791E-2</v>
      </c>
    </row>
    <row r="235" spans="1:15" ht="15.75" x14ac:dyDescent="0.25">
      <c r="A235" s="2">
        <v>42593</v>
      </c>
      <c r="B235">
        <v>5.03</v>
      </c>
      <c r="C235">
        <f t="shared" si="60"/>
        <v>4.791666666666676E-2</v>
      </c>
      <c r="D235">
        <v>2.1114999999999999</v>
      </c>
      <c r="E235">
        <v>1.5592999999999999</v>
      </c>
      <c r="F235">
        <v>9.0793999999999997</v>
      </c>
      <c r="G235">
        <f t="shared" si="56"/>
        <v>10.6387</v>
      </c>
      <c r="H235">
        <f t="shared" si="57"/>
        <v>20.730453099999998</v>
      </c>
      <c r="I235" s="17">
        <f t="shared" si="58"/>
        <v>5.1627079548310917E-4</v>
      </c>
      <c r="J235" s="17">
        <f t="shared" si="59"/>
        <v>1.0005162707954831</v>
      </c>
      <c r="K235">
        <f t="shared" si="61"/>
        <v>4.7400395871183651E-2</v>
      </c>
      <c r="L235" s="37">
        <f t="shared" si="62"/>
        <v>2.2467975287449242E-3</v>
      </c>
      <c r="O235" s="11">
        <f t="shared" si="63"/>
        <v>0.62403827501538323</v>
      </c>
    </row>
    <row r="236" spans="1:15" ht="15.75" x14ac:dyDescent="0.25">
      <c r="A236" s="2">
        <v>42594</v>
      </c>
      <c r="B236">
        <v>5.0199999999999996</v>
      </c>
      <c r="C236">
        <f t="shared" si="60"/>
        <v>-1.988071570576675E-3</v>
      </c>
      <c r="D236">
        <v>2.1107999999999998</v>
      </c>
      <c r="E236">
        <v>1.5135000000000001</v>
      </c>
      <c r="F236">
        <v>9.1094000000000008</v>
      </c>
      <c r="G236">
        <f t="shared" si="56"/>
        <v>10.622900000000001</v>
      </c>
      <c r="H236">
        <f t="shared" si="57"/>
        <v>20.741621519999999</v>
      </c>
      <c r="I236" s="17">
        <f t="shared" si="58"/>
        <v>5.1652435864957269E-4</v>
      </c>
      <c r="J236" s="17">
        <f t="shared" si="59"/>
        <v>1.0005165243586496</v>
      </c>
      <c r="K236">
        <f t="shared" si="61"/>
        <v>-2.5045959292262477E-3</v>
      </c>
      <c r="L236" s="37">
        <f t="shared" si="62"/>
        <v>6.2730007686966907E-6</v>
      </c>
      <c r="O236" s="11">
        <f t="shared" si="63"/>
        <v>-2.5891466160204303E-2</v>
      </c>
    </row>
    <row r="237" spans="1:15" ht="15.75" x14ac:dyDescent="0.25">
      <c r="A237" s="2">
        <v>42597</v>
      </c>
      <c r="B237">
        <v>5.5</v>
      </c>
      <c r="C237">
        <f t="shared" si="60"/>
        <v>9.5617529880478183E-2</v>
      </c>
      <c r="D237">
        <v>2.1196000000000002</v>
      </c>
      <c r="E237">
        <v>1.5575999999999999</v>
      </c>
      <c r="F237">
        <v>9.1056000000000008</v>
      </c>
      <c r="G237">
        <f t="shared" si="56"/>
        <v>10.6632</v>
      </c>
      <c r="H237">
        <f t="shared" si="57"/>
        <v>20.857829760000001</v>
      </c>
      <c r="I237" s="17">
        <f t="shared" si="58"/>
        <v>5.1916131525486797E-4</v>
      </c>
      <c r="J237" s="17">
        <f t="shared" si="59"/>
        <v>1.0005191613152549</v>
      </c>
      <c r="K237">
        <f t="shared" si="61"/>
        <v>9.5098368565223315E-2</v>
      </c>
      <c r="L237" s="37">
        <f t="shared" si="62"/>
        <v>9.0436997037670538E-3</v>
      </c>
      <c r="O237" s="11">
        <f t="shared" si="63"/>
        <v>1.2452660537289464</v>
      </c>
    </row>
    <row r="238" spans="1:15" ht="15.75" x14ac:dyDescent="0.25">
      <c r="A238" s="2">
        <v>42598</v>
      </c>
      <c r="B238">
        <v>5.91</v>
      </c>
      <c r="C238">
        <f t="shared" si="60"/>
        <v>7.4545454545454568E-2</v>
      </c>
      <c r="D238">
        <v>2.1116999999999999</v>
      </c>
      <c r="E238">
        <v>1.5746</v>
      </c>
      <c r="F238">
        <v>9.1153999999999993</v>
      </c>
      <c r="G238">
        <f t="shared" si="56"/>
        <v>10.69</v>
      </c>
      <c r="H238">
        <f t="shared" si="57"/>
        <v>20.823590179999997</v>
      </c>
      <c r="I238" s="17">
        <f t="shared" si="58"/>
        <v>5.1838462556386133E-4</v>
      </c>
      <c r="J238" s="17">
        <f t="shared" si="59"/>
        <v>1.0005183846255639</v>
      </c>
      <c r="K238">
        <f t="shared" si="61"/>
        <v>7.4027069919890706E-2</v>
      </c>
      <c r="L238" s="37">
        <f t="shared" si="62"/>
        <v>5.4800070809243873E-3</v>
      </c>
      <c r="O238" s="11">
        <f t="shared" si="63"/>
        <v>0.97083583022155906</v>
      </c>
    </row>
    <row r="239" spans="1:15" ht="15.75" x14ac:dyDescent="0.25">
      <c r="A239" s="2">
        <v>42599</v>
      </c>
      <c r="B239">
        <v>5.68</v>
      </c>
      <c r="C239">
        <f t="shared" si="60"/>
        <v>-3.8917089678511069E-2</v>
      </c>
      <c r="D239">
        <v>2.1101000000000001</v>
      </c>
      <c r="E239">
        <v>1.5491000000000001</v>
      </c>
      <c r="F239">
        <v>9.0801999999999996</v>
      </c>
      <c r="G239">
        <f t="shared" si="56"/>
        <v>10.629300000000001</v>
      </c>
      <c r="H239">
        <f t="shared" si="57"/>
        <v>20.709230020000003</v>
      </c>
      <c r="I239" s="17">
        <f t="shared" si="58"/>
        <v>5.1578889102699144E-4</v>
      </c>
      <c r="J239" s="17">
        <f t="shared" si="59"/>
        <v>1.000515788891027</v>
      </c>
      <c r="K239">
        <f t="shared" si="61"/>
        <v>-3.943287856953806E-2</v>
      </c>
      <c r="L239" s="37">
        <f t="shared" si="62"/>
        <v>1.5549519122799341E-3</v>
      </c>
      <c r="O239" s="11">
        <f t="shared" si="63"/>
        <v>-0.50683311676376297</v>
      </c>
    </row>
    <row r="240" spans="1:15" ht="15.75" x14ac:dyDescent="0.25">
      <c r="A240" s="2">
        <v>42600</v>
      </c>
      <c r="B240">
        <v>6.2</v>
      </c>
      <c r="C240">
        <f t="shared" si="60"/>
        <v>9.1549295774647974E-2</v>
      </c>
      <c r="D240">
        <v>2.1141000000000001</v>
      </c>
      <c r="E240">
        <v>1.5356000000000001</v>
      </c>
      <c r="F240">
        <v>9.0690000000000008</v>
      </c>
      <c r="G240">
        <f t="shared" si="56"/>
        <v>10.604600000000001</v>
      </c>
      <c r="H240">
        <f t="shared" si="57"/>
        <v>20.708372900000001</v>
      </c>
      <c r="I240" s="17">
        <f t="shared" si="58"/>
        <v>5.1576942695197303E-4</v>
      </c>
      <c r="J240" s="17">
        <f t="shared" si="59"/>
        <v>1.000515769426952</v>
      </c>
      <c r="K240">
        <f t="shared" si="61"/>
        <v>9.1033526347696E-2</v>
      </c>
      <c r="L240" s="37">
        <f t="shared" si="62"/>
        <v>8.2871029192966624E-3</v>
      </c>
      <c r="O240" s="11">
        <f t="shared" si="63"/>
        <v>1.1922837832504554</v>
      </c>
    </row>
    <row r="241" spans="1:10" ht="15.75" x14ac:dyDescent="0.25">
      <c r="A241" s="2"/>
      <c r="I241" s="17"/>
      <c r="J241" s="17"/>
    </row>
    <row r="242" spans="1:10" ht="15.75" x14ac:dyDescent="0.25">
      <c r="A242" s="2"/>
      <c r="I242" s="17"/>
      <c r="J242" s="17"/>
    </row>
    <row r="243" spans="1:10" ht="15.75" x14ac:dyDescent="0.25">
      <c r="A243" s="2"/>
      <c r="I243" s="17"/>
      <c r="J243" s="17"/>
    </row>
    <row r="244" spans="1:10" ht="15.75" x14ac:dyDescent="0.25">
      <c r="A244" s="2"/>
      <c r="I244" s="17"/>
      <c r="J244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44"/>
  <sheetViews>
    <sheetView workbookViewId="0">
      <selection activeCell="G2" sqref="G2"/>
    </sheetView>
  </sheetViews>
  <sheetFormatPr defaultColWidth="11.42578125" defaultRowHeight="15" x14ac:dyDescent="0.25"/>
  <sheetData>
    <row r="1" spans="1:139" x14ac:dyDescent="0.25">
      <c r="A1" t="s">
        <v>0</v>
      </c>
    </row>
    <row r="2" spans="1:139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38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9" x14ac:dyDescent="0.25">
      <c r="A3" s="1">
        <v>40673</v>
      </c>
      <c r="B3">
        <v>4.4000000000000004</v>
      </c>
      <c r="C3">
        <v>0</v>
      </c>
      <c r="D3">
        <v>0</v>
      </c>
      <c r="E3">
        <v>3.2134999999999998</v>
      </c>
      <c r="F3">
        <v>10.3208</v>
      </c>
      <c r="G3">
        <v>7.1073000000000004</v>
      </c>
      <c r="H3">
        <v>1.6404999999999998</v>
      </c>
      <c r="I3">
        <v>59.783000000000001</v>
      </c>
      <c r="J3">
        <v>-8.73</v>
      </c>
      <c r="K3">
        <v>13.391999999999999</v>
      </c>
      <c r="L3">
        <v>34.229999999999997</v>
      </c>
      <c r="M3">
        <v>42.103999999999999</v>
      </c>
    </row>
    <row r="4" spans="1:139" x14ac:dyDescent="0.25">
      <c r="A4" s="2">
        <v>40674</v>
      </c>
      <c r="B4">
        <v>4.4993999999999996</v>
      </c>
      <c r="C4">
        <v>2.2585000000000002</v>
      </c>
      <c r="D4">
        <v>2.2585000000000002</v>
      </c>
      <c r="E4">
        <v>3.1593</v>
      </c>
      <c r="F4">
        <v>10.3607</v>
      </c>
      <c r="G4">
        <v>7.2013999999999996</v>
      </c>
      <c r="H4">
        <v>1.6322000000000001</v>
      </c>
      <c r="I4">
        <v>61.133200000000002</v>
      </c>
      <c r="J4">
        <v>-8.73</v>
      </c>
      <c r="K4">
        <v>13.391999999999999</v>
      </c>
      <c r="L4">
        <v>35.033999999999999</v>
      </c>
      <c r="M4">
        <v>42.359000000000002</v>
      </c>
    </row>
    <row r="5" spans="1:139" x14ac:dyDescent="0.25">
      <c r="A5" s="2">
        <v>40675</v>
      </c>
      <c r="B5">
        <v>4.45</v>
      </c>
      <c r="C5">
        <v>-1.0973999999999999</v>
      </c>
      <c r="D5">
        <v>-1.0973999999999999</v>
      </c>
      <c r="E5">
        <v>3.2225000000000001</v>
      </c>
      <c r="F5">
        <v>10.315099999999999</v>
      </c>
      <c r="G5">
        <v>7.0926</v>
      </c>
      <c r="H5">
        <v>1.631</v>
      </c>
      <c r="I5">
        <v>60.462299999999999</v>
      </c>
      <c r="J5">
        <v>-8.73</v>
      </c>
      <c r="K5">
        <v>13.391999999999999</v>
      </c>
      <c r="L5">
        <v>36.506</v>
      </c>
      <c r="M5">
        <v>42.113999999999997</v>
      </c>
    </row>
    <row r="6" spans="1:139" x14ac:dyDescent="0.25">
      <c r="A6" s="2">
        <v>40676</v>
      </c>
      <c r="B6">
        <v>4.4794</v>
      </c>
      <c r="C6">
        <v>0.66010000000000002</v>
      </c>
      <c r="D6">
        <v>0.66010000000000002</v>
      </c>
      <c r="E6">
        <v>3.1709000000000001</v>
      </c>
      <c r="F6">
        <v>10.344899999999999</v>
      </c>
      <c r="G6">
        <v>7.1740000000000004</v>
      </c>
      <c r="H6">
        <v>1.5523</v>
      </c>
      <c r="I6">
        <v>60.861499999999999</v>
      </c>
      <c r="J6">
        <v>-8.73</v>
      </c>
      <c r="K6">
        <v>13.391999999999999</v>
      </c>
      <c r="L6">
        <v>32.277000000000001</v>
      </c>
      <c r="M6">
        <v>41.978999999999999</v>
      </c>
    </row>
    <row r="7" spans="1:139" x14ac:dyDescent="0.25">
      <c r="A7" s="2">
        <v>40679</v>
      </c>
      <c r="B7">
        <v>4.42</v>
      </c>
      <c r="C7">
        <v>-1.3254999999999999</v>
      </c>
      <c r="D7">
        <v>-1.3254999999999999</v>
      </c>
      <c r="E7">
        <v>3.1469999999999998</v>
      </c>
      <c r="F7">
        <v>10.3725</v>
      </c>
      <c r="G7">
        <v>7.2255000000000003</v>
      </c>
      <c r="H7">
        <v>1.4825999999999999</v>
      </c>
      <c r="I7">
        <v>60.054699999999997</v>
      </c>
      <c r="J7">
        <v>-8.73</v>
      </c>
      <c r="K7">
        <v>13.391999999999999</v>
      </c>
      <c r="L7">
        <v>34.515999999999998</v>
      </c>
      <c r="M7">
        <v>42.226999999999997</v>
      </c>
    </row>
    <row r="8" spans="1:139" x14ac:dyDescent="0.25">
      <c r="A8" s="2">
        <v>40680</v>
      </c>
      <c r="B8">
        <v>4.4000000000000004</v>
      </c>
      <c r="C8">
        <v>-0.45250000000000001</v>
      </c>
      <c r="D8">
        <v>-0.45250000000000001</v>
      </c>
      <c r="E8">
        <v>3.1158000000000001</v>
      </c>
      <c r="F8">
        <v>10.373100000000001</v>
      </c>
      <c r="G8">
        <v>7.2572999999999999</v>
      </c>
      <c r="H8">
        <v>1.4825999999999999</v>
      </c>
      <c r="I8">
        <v>59.783000000000001</v>
      </c>
      <c r="J8">
        <v>-8.73</v>
      </c>
      <c r="K8">
        <v>13.391999999999999</v>
      </c>
      <c r="L8">
        <v>32.241999999999997</v>
      </c>
      <c r="M8">
        <v>41.895000000000003</v>
      </c>
    </row>
    <row r="9" spans="1:139" x14ac:dyDescent="0.25">
      <c r="A9" s="2">
        <v>40681</v>
      </c>
      <c r="B9">
        <v>4.4000000000000004</v>
      </c>
      <c r="C9">
        <v>0</v>
      </c>
      <c r="D9">
        <v>0</v>
      </c>
      <c r="E9">
        <v>3.1800999999999999</v>
      </c>
      <c r="F9">
        <v>10.34</v>
      </c>
      <c r="G9">
        <v>7.1599000000000004</v>
      </c>
      <c r="H9">
        <v>1.4807999999999999</v>
      </c>
      <c r="I9">
        <v>59.783000000000001</v>
      </c>
      <c r="J9">
        <v>-8.73</v>
      </c>
      <c r="K9">
        <v>13.391999999999999</v>
      </c>
      <c r="L9">
        <v>31.37</v>
      </c>
      <c r="M9">
        <v>34.121000000000002</v>
      </c>
    </row>
    <row r="10" spans="1:139" x14ac:dyDescent="0.25">
      <c r="A10" s="2">
        <v>40682</v>
      </c>
      <c r="B10">
        <v>4.2024999999999997</v>
      </c>
      <c r="C10">
        <v>-4.4885999999999999</v>
      </c>
      <c r="D10">
        <v>-4.4885999999999999</v>
      </c>
      <c r="E10">
        <v>3.1709000000000001</v>
      </c>
      <c r="F10">
        <v>10.321199999999999</v>
      </c>
      <c r="G10">
        <v>7.1502999999999997</v>
      </c>
      <c r="H10">
        <v>1.4803999999999999</v>
      </c>
      <c r="I10">
        <v>57.099600000000002</v>
      </c>
      <c r="J10">
        <v>-8.73</v>
      </c>
      <c r="K10">
        <v>13.391999999999999</v>
      </c>
      <c r="L10">
        <v>41.561999999999998</v>
      </c>
      <c r="M10">
        <v>36.256</v>
      </c>
      <c r="V10" s="1"/>
      <c r="AI10" s="1"/>
      <c r="AV10" s="1"/>
      <c r="BI10" s="1"/>
      <c r="BV10" s="1"/>
      <c r="CI10" s="1"/>
      <c r="CV10" s="1"/>
      <c r="DI10" s="1"/>
      <c r="DV10" s="1"/>
      <c r="EI10" s="1"/>
    </row>
    <row r="11" spans="1:139" x14ac:dyDescent="0.25">
      <c r="A11" s="2">
        <v>40683</v>
      </c>
      <c r="B11">
        <v>4.0999999999999996</v>
      </c>
      <c r="C11">
        <v>-2.4390000000000001</v>
      </c>
      <c r="D11">
        <v>-2.4390000000000001</v>
      </c>
      <c r="E11">
        <v>3.1451000000000002</v>
      </c>
      <c r="F11">
        <v>10.3559</v>
      </c>
      <c r="G11">
        <v>7.2107000000000001</v>
      </c>
      <c r="H11">
        <v>1.4895</v>
      </c>
      <c r="I11">
        <v>55.706899999999997</v>
      </c>
      <c r="J11">
        <v>-8.73</v>
      </c>
      <c r="K11">
        <v>13.391999999999999</v>
      </c>
      <c r="L11">
        <v>35.158999999999999</v>
      </c>
      <c r="M11">
        <v>35.741999999999997</v>
      </c>
      <c r="V11" s="2"/>
      <c r="AI11" s="2"/>
      <c r="AV11" s="2"/>
      <c r="BI11" s="2"/>
      <c r="BV11" s="2"/>
      <c r="CI11" s="2"/>
      <c r="CV11" s="2"/>
      <c r="DI11" s="2"/>
      <c r="DV11" s="2"/>
      <c r="EI11" s="2"/>
    </row>
    <row r="12" spans="1:139" x14ac:dyDescent="0.25">
      <c r="A12" s="2">
        <v>40686</v>
      </c>
      <c r="B12">
        <v>4.05</v>
      </c>
      <c r="C12">
        <v>-1.2195</v>
      </c>
      <c r="D12">
        <v>-1.2195</v>
      </c>
      <c r="E12">
        <v>3.1286</v>
      </c>
      <c r="F12">
        <v>10.438599999999999</v>
      </c>
      <c r="G12">
        <v>7.31</v>
      </c>
      <c r="H12">
        <v>1.4386000000000001</v>
      </c>
      <c r="I12">
        <v>55.027500000000003</v>
      </c>
      <c r="J12">
        <v>-8.73</v>
      </c>
      <c r="K12">
        <v>13.391999999999999</v>
      </c>
      <c r="L12">
        <v>31.061</v>
      </c>
      <c r="M12">
        <v>35.777999999999999</v>
      </c>
      <c r="V12" s="2"/>
      <c r="AI12" s="2"/>
      <c r="AV12" s="2"/>
      <c r="BI12" s="2"/>
      <c r="BV12" s="2"/>
      <c r="CI12" s="2"/>
      <c r="CV12" s="2"/>
      <c r="DI12" s="2"/>
      <c r="DV12" s="2"/>
      <c r="EI12" s="2"/>
    </row>
    <row r="13" spans="1:139" x14ac:dyDescent="0.25">
      <c r="A13" s="2">
        <v>40687</v>
      </c>
      <c r="B13">
        <v>4.0999999999999996</v>
      </c>
      <c r="C13">
        <v>1.2345999999999999</v>
      </c>
      <c r="D13">
        <v>1.2345999999999999</v>
      </c>
      <c r="E13">
        <v>3.1139000000000001</v>
      </c>
      <c r="F13">
        <v>10.454800000000001</v>
      </c>
      <c r="G13">
        <v>7.3407999999999998</v>
      </c>
      <c r="H13">
        <v>1.4381999999999999</v>
      </c>
      <c r="I13">
        <v>55.706899999999997</v>
      </c>
      <c r="J13">
        <v>-8.73</v>
      </c>
      <c r="K13">
        <v>13.391999999999999</v>
      </c>
      <c r="L13">
        <v>28.065999999999999</v>
      </c>
      <c r="M13">
        <v>35.677999999999997</v>
      </c>
      <c r="V13" s="2"/>
      <c r="AI13" s="2"/>
      <c r="AV13" s="2"/>
      <c r="BI13" s="2"/>
      <c r="BV13" s="2"/>
      <c r="CI13" s="2"/>
      <c r="CV13" s="2"/>
      <c r="DI13" s="2"/>
      <c r="DV13" s="2"/>
      <c r="EI13" s="2"/>
    </row>
    <row r="14" spans="1:139" x14ac:dyDescent="0.25">
      <c r="A14" s="2">
        <v>40688</v>
      </c>
      <c r="B14">
        <v>4.1500000000000004</v>
      </c>
      <c r="C14">
        <v>1.2195</v>
      </c>
      <c r="D14">
        <v>1.2195</v>
      </c>
      <c r="E14">
        <v>3.1303999999999998</v>
      </c>
      <c r="F14">
        <v>10.4306</v>
      </c>
      <c r="G14">
        <v>7.3002000000000002</v>
      </c>
      <c r="H14">
        <v>1.4384999999999999</v>
      </c>
      <c r="I14">
        <v>56.386200000000002</v>
      </c>
      <c r="J14">
        <v>-8.73</v>
      </c>
      <c r="K14">
        <v>13.391999999999999</v>
      </c>
      <c r="L14">
        <v>30.527999999999999</v>
      </c>
      <c r="M14">
        <v>35.847999999999999</v>
      </c>
      <c r="V14" s="2"/>
      <c r="AI14" s="2"/>
      <c r="AV14" s="2"/>
      <c r="BI14" s="2"/>
      <c r="BV14" s="2"/>
      <c r="CI14" s="2"/>
      <c r="CV14" s="2"/>
      <c r="DI14" s="2"/>
      <c r="DV14" s="2"/>
      <c r="EI14" s="2"/>
    </row>
    <row r="15" spans="1:139" x14ac:dyDescent="0.25">
      <c r="A15" s="2">
        <v>40689</v>
      </c>
      <c r="B15">
        <v>3.9534000000000002</v>
      </c>
      <c r="C15">
        <v>-4.7363999999999997</v>
      </c>
      <c r="D15">
        <v>-4.7363999999999997</v>
      </c>
      <c r="E15">
        <v>3.0571999999999999</v>
      </c>
      <c r="F15">
        <v>10.416</v>
      </c>
      <c r="G15">
        <v>7.3588000000000005</v>
      </c>
      <c r="H15">
        <v>1.4356</v>
      </c>
      <c r="I15">
        <v>53.715499999999999</v>
      </c>
      <c r="J15">
        <v>-8.73</v>
      </c>
      <c r="K15">
        <v>13.391999999999999</v>
      </c>
      <c r="L15">
        <v>35.994999999999997</v>
      </c>
      <c r="M15">
        <v>38.082000000000001</v>
      </c>
      <c r="V15" s="2"/>
      <c r="AI15" s="2"/>
      <c r="AV15" s="2"/>
      <c r="BI15" s="2"/>
      <c r="BV15" s="2"/>
      <c r="CI15" s="2"/>
      <c r="CV15" s="2"/>
      <c r="DI15" s="2"/>
      <c r="DV15" s="2"/>
      <c r="EI15" s="2"/>
    </row>
    <row r="16" spans="1:139" x14ac:dyDescent="0.25">
      <c r="A16" s="2">
        <v>40690</v>
      </c>
      <c r="B16">
        <v>3.8875000000000002</v>
      </c>
      <c r="C16">
        <v>-1.6678999999999999</v>
      </c>
      <c r="D16">
        <v>-1.6678999999999999</v>
      </c>
      <c r="E16">
        <v>3.0735000000000001</v>
      </c>
      <c r="F16">
        <v>10.398300000000001</v>
      </c>
      <c r="G16">
        <v>7.3247</v>
      </c>
      <c r="H16">
        <v>1.4163000000000001</v>
      </c>
      <c r="I16">
        <v>52.819600000000001</v>
      </c>
      <c r="J16">
        <v>-8.73</v>
      </c>
      <c r="K16">
        <v>13.391999999999999</v>
      </c>
      <c r="L16">
        <v>36.027000000000001</v>
      </c>
      <c r="M16">
        <v>37.850999999999999</v>
      </c>
      <c r="V16" s="2"/>
      <c r="AI16" s="2"/>
      <c r="AV16" s="2"/>
      <c r="BI16" s="2"/>
      <c r="BV16" s="2"/>
      <c r="CI16" s="2"/>
      <c r="CV16" s="2"/>
      <c r="DI16" s="2"/>
      <c r="DV16" s="2"/>
      <c r="EI16" s="2"/>
    </row>
    <row r="17" spans="1:139" x14ac:dyDescent="0.25">
      <c r="A17" s="2">
        <v>40694</v>
      </c>
      <c r="B17">
        <v>3.8616000000000001</v>
      </c>
      <c r="C17">
        <v>-0.66720000000000002</v>
      </c>
      <c r="D17">
        <v>-0.66720000000000002</v>
      </c>
      <c r="E17">
        <v>3.0607000000000002</v>
      </c>
      <c r="F17">
        <v>10.3528</v>
      </c>
      <c r="G17">
        <v>7.2920999999999996</v>
      </c>
      <c r="H17">
        <v>1.4006000000000001</v>
      </c>
      <c r="I17">
        <v>52.467199999999998</v>
      </c>
      <c r="J17">
        <v>-8.73</v>
      </c>
      <c r="K17">
        <v>13.391999999999999</v>
      </c>
      <c r="L17">
        <v>35.856000000000002</v>
      </c>
      <c r="M17">
        <v>37.137999999999998</v>
      </c>
      <c r="V17" s="2"/>
      <c r="AI17" s="2"/>
      <c r="AV17" s="2"/>
      <c r="BI17" s="2"/>
      <c r="BV17" s="2"/>
      <c r="CI17" s="2"/>
      <c r="CV17" s="2"/>
      <c r="DI17" s="2"/>
      <c r="DV17" s="2"/>
      <c r="EI17" s="2"/>
    </row>
    <row r="18" spans="1:139" x14ac:dyDescent="0.25">
      <c r="A18" s="2">
        <v>40695</v>
      </c>
      <c r="B18">
        <v>3.8</v>
      </c>
      <c r="C18">
        <v>-1.5941999999999998</v>
      </c>
      <c r="D18">
        <v>-1.5941999999999998</v>
      </c>
      <c r="E18">
        <v>2.9407999999999999</v>
      </c>
      <c r="F18">
        <v>10.453900000000001</v>
      </c>
      <c r="G18">
        <v>7.5130999999999997</v>
      </c>
      <c r="H18">
        <v>1.3940000000000001</v>
      </c>
      <c r="I18">
        <v>51.630800000000001</v>
      </c>
      <c r="J18">
        <v>-8.73</v>
      </c>
      <c r="K18">
        <v>13.391999999999999</v>
      </c>
      <c r="L18">
        <v>34.767000000000003</v>
      </c>
      <c r="M18">
        <v>32.241999999999997</v>
      </c>
      <c r="V18" s="2"/>
      <c r="AI18" s="2"/>
      <c r="AV18" s="2"/>
      <c r="BI18" s="2"/>
      <c r="BV18" s="2"/>
      <c r="CI18" s="2"/>
      <c r="CV18" s="2"/>
      <c r="DI18" s="2"/>
      <c r="DV18" s="2"/>
      <c r="EI18" s="2"/>
    </row>
    <row r="19" spans="1:139" x14ac:dyDescent="0.25">
      <c r="A19" s="2">
        <v>40696</v>
      </c>
      <c r="B19">
        <v>3.7556000000000003</v>
      </c>
      <c r="C19">
        <v>-1.1677999999999999</v>
      </c>
      <c r="D19">
        <v>-1.1677999999999999</v>
      </c>
      <c r="E19">
        <v>3.0297000000000001</v>
      </c>
      <c r="F19">
        <v>10.4983</v>
      </c>
      <c r="G19">
        <v>7.4686000000000003</v>
      </c>
      <c r="H19">
        <v>1.3947000000000001</v>
      </c>
      <c r="I19">
        <v>51.027799999999999</v>
      </c>
      <c r="J19">
        <v>-8.73</v>
      </c>
      <c r="K19">
        <v>13.391999999999999</v>
      </c>
      <c r="L19">
        <v>29.797000000000001</v>
      </c>
      <c r="M19">
        <v>31.853000000000002</v>
      </c>
      <c r="V19" s="2"/>
      <c r="AI19" s="2"/>
      <c r="AV19" s="2"/>
      <c r="BI19" s="2"/>
      <c r="BV19" s="2"/>
      <c r="CI19" s="2"/>
      <c r="CV19" s="2"/>
      <c r="DI19" s="2"/>
      <c r="DV19" s="2"/>
      <c r="EI19" s="2"/>
    </row>
    <row r="20" spans="1:139" x14ac:dyDescent="0.25">
      <c r="A20" s="2">
        <v>40697</v>
      </c>
      <c r="B20">
        <v>3.75</v>
      </c>
      <c r="C20">
        <v>-0.14979999999999999</v>
      </c>
      <c r="D20">
        <v>-0.14979999999999999</v>
      </c>
      <c r="E20">
        <v>2.9859</v>
      </c>
      <c r="F20">
        <v>10.5501</v>
      </c>
      <c r="G20">
        <v>7.5641999999999996</v>
      </c>
      <c r="H20">
        <v>1.3866000000000001</v>
      </c>
      <c r="I20">
        <v>50.9514</v>
      </c>
      <c r="J20">
        <v>-8.73</v>
      </c>
      <c r="K20">
        <v>13.391999999999999</v>
      </c>
      <c r="L20">
        <v>29.314</v>
      </c>
      <c r="M20">
        <v>31.841000000000001</v>
      </c>
      <c r="V20" s="2"/>
      <c r="AI20" s="2"/>
      <c r="AV20" s="2"/>
      <c r="BI20" s="2"/>
      <c r="BV20" s="2"/>
      <c r="CI20" s="2"/>
      <c r="CV20" s="2"/>
      <c r="DI20" s="2"/>
      <c r="DV20" s="2"/>
      <c r="EI20" s="2"/>
    </row>
    <row r="21" spans="1:139" x14ac:dyDescent="0.25">
      <c r="A21" s="2">
        <v>40700</v>
      </c>
      <c r="B21">
        <v>3.55</v>
      </c>
      <c r="C21">
        <v>-5.3333000000000004</v>
      </c>
      <c r="D21">
        <v>-5.3333000000000004</v>
      </c>
      <c r="E21">
        <v>2.9950000000000001</v>
      </c>
      <c r="F21">
        <v>10.5869</v>
      </c>
      <c r="G21">
        <v>7.5919999999999996</v>
      </c>
      <c r="H21">
        <v>1.3947000000000001</v>
      </c>
      <c r="I21">
        <v>48.234000000000002</v>
      </c>
      <c r="J21">
        <v>-8.73</v>
      </c>
      <c r="K21">
        <v>13.391999999999999</v>
      </c>
      <c r="L21">
        <v>38.042000000000002</v>
      </c>
      <c r="M21">
        <v>35.295000000000002</v>
      </c>
      <c r="V21" s="2"/>
      <c r="AI21" s="2"/>
      <c r="AV21" s="2"/>
      <c r="BI21" s="2"/>
      <c r="BV21" s="2"/>
      <c r="CI21" s="2"/>
      <c r="CV21" s="2"/>
      <c r="DI21" s="2"/>
      <c r="DV21" s="2"/>
      <c r="EI21" s="2"/>
    </row>
    <row r="22" spans="1:139" x14ac:dyDescent="0.25">
      <c r="A22" s="2">
        <v>40701</v>
      </c>
      <c r="B22">
        <v>3.54</v>
      </c>
      <c r="C22">
        <v>-0.28170000000000001</v>
      </c>
      <c r="D22">
        <v>-0.28170000000000001</v>
      </c>
      <c r="E22">
        <v>2.9948999999999999</v>
      </c>
      <c r="F22">
        <v>10.6153</v>
      </c>
      <c r="G22">
        <v>7.6204000000000001</v>
      </c>
      <c r="H22">
        <v>1.3947000000000001</v>
      </c>
      <c r="I22">
        <v>48.097900000000003</v>
      </c>
      <c r="J22">
        <v>-8.73</v>
      </c>
      <c r="K22">
        <v>13.391999999999999</v>
      </c>
      <c r="L22">
        <v>35.341000000000001</v>
      </c>
      <c r="M22">
        <v>35.267000000000003</v>
      </c>
      <c r="V22" s="2"/>
      <c r="AI22" s="2"/>
      <c r="AV22" s="2"/>
      <c r="BI22" s="2"/>
      <c r="BV22" s="2"/>
      <c r="CI22" s="2"/>
      <c r="CV22" s="2"/>
      <c r="DI22" s="2"/>
      <c r="DV22" s="2"/>
      <c r="EI22" s="2"/>
    </row>
    <row r="23" spans="1:139" x14ac:dyDescent="0.25">
      <c r="A23" s="2">
        <v>40702</v>
      </c>
      <c r="B23">
        <v>3.55</v>
      </c>
      <c r="C23">
        <v>0.28249999999999997</v>
      </c>
      <c r="D23">
        <v>0.28249999999999997</v>
      </c>
      <c r="E23">
        <v>2.9386999999999999</v>
      </c>
      <c r="F23">
        <v>10.637499999999999</v>
      </c>
      <c r="G23">
        <v>7.6989000000000001</v>
      </c>
      <c r="H23">
        <v>1.3940000000000001</v>
      </c>
      <c r="I23">
        <v>48.233800000000002</v>
      </c>
      <c r="J23">
        <v>-8.73</v>
      </c>
      <c r="K23">
        <v>13.391999999999999</v>
      </c>
      <c r="L23">
        <v>33.197000000000003</v>
      </c>
      <c r="M23">
        <v>34.994</v>
      </c>
      <c r="V23" s="2"/>
      <c r="AI23" s="2"/>
      <c r="AV23" s="2"/>
      <c r="BI23" s="2"/>
      <c r="BV23" s="2"/>
      <c r="CI23" s="2"/>
      <c r="CV23" s="2"/>
      <c r="DI23" s="2"/>
      <c r="DV23" s="2"/>
      <c r="EI23" s="2"/>
    </row>
    <row r="24" spans="1:139" x14ac:dyDescent="0.25">
      <c r="A24" s="2">
        <v>40703</v>
      </c>
      <c r="B24">
        <v>3.5655999999999999</v>
      </c>
      <c r="C24">
        <v>0.44009999999999999</v>
      </c>
      <c r="D24">
        <v>0.44009999999999999</v>
      </c>
      <c r="E24">
        <v>2.9967000000000001</v>
      </c>
      <c r="F24">
        <v>10.6099</v>
      </c>
      <c r="G24">
        <v>7.6132</v>
      </c>
      <c r="H24">
        <v>1.3931</v>
      </c>
      <c r="I24">
        <v>48.446100000000001</v>
      </c>
      <c r="J24">
        <v>-8.73</v>
      </c>
      <c r="K24">
        <v>13.391999999999999</v>
      </c>
      <c r="L24">
        <v>28.962</v>
      </c>
      <c r="M24">
        <v>35.082999999999998</v>
      </c>
      <c r="V24" s="2"/>
      <c r="AI24" s="2"/>
      <c r="AV24" s="2"/>
      <c r="BI24" s="2"/>
      <c r="BV24" s="2"/>
      <c r="CI24" s="2"/>
      <c r="CV24" s="2"/>
      <c r="DI24" s="2"/>
      <c r="DV24" s="2"/>
      <c r="EI24" s="2"/>
    </row>
    <row r="25" spans="1:139" x14ac:dyDescent="0.25">
      <c r="A25" s="2">
        <v>40704</v>
      </c>
      <c r="B25">
        <v>3.6</v>
      </c>
      <c r="C25">
        <v>0.96409999999999996</v>
      </c>
      <c r="D25">
        <v>0.96409999999999996</v>
      </c>
      <c r="E25">
        <v>2.9693000000000001</v>
      </c>
      <c r="F25">
        <v>10.678000000000001</v>
      </c>
      <c r="G25">
        <v>7.7087000000000003</v>
      </c>
      <c r="H25">
        <v>1.3849</v>
      </c>
      <c r="I25">
        <v>48.9131</v>
      </c>
      <c r="J25">
        <v>-8.73</v>
      </c>
      <c r="K25">
        <v>13.391999999999999</v>
      </c>
      <c r="L25">
        <v>30.798000000000002</v>
      </c>
      <c r="M25">
        <v>35.021999999999998</v>
      </c>
      <c r="V25" s="2"/>
      <c r="AI25" s="2"/>
      <c r="AV25" s="2"/>
      <c r="BI25" s="2"/>
      <c r="BV25" s="2"/>
      <c r="CI25" s="2"/>
      <c r="CV25" s="2"/>
      <c r="DI25" s="2"/>
      <c r="DV25" s="2"/>
      <c r="EI25" s="2"/>
    </row>
    <row r="26" spans="1:139" x14ac:dyDescent="0.25">
      <c r="A26" s="2">
        <v>40707</v>
      </c>
      <c r="B26">
        <v>3.7490999999999999</v>
      </c>
      <c r="C26">
        <v>4.1406000000000001</v>
      </c>
      <c r="D26">
        <v>4.1406000000000001</v>
      </c>
      <c r="E26">
        <v>2.9838</v>
      </c>
      <c r="F26">
        <v>10.6607</v>
      </c>
      <c r="G26">
        <v>7.6768999999999998</v>
      </c>
      <c r="H26">
        <v>1.4028</v>
      </c>
      <c r="I26">
        <v>50.938499999999998</v>
      </c>
      <c r="J26">
        <v>-8.73</v>
      </c>
      <c r="K26">
        <v>13.391999999999999</v>
      </c>
      <c r="L26">
        <v>40.627000000000002</v>
      </c>
      <c r="M26">
        <v>37.201999999999998</v>
      </c>
      <c r="V26" s="2"/>
      <c r="AI26" s="2"/>
      <c r="AV26" s="2"/>
      <c r="BI26" s="2"/>
      <c r="BV26" s="2"/>
      <c r="CI26" s="2"/>
      <c r="CV26" s="2"/>
      <c r="DI26" s="2"/>
      <c r="DV26" s="2"/>
      <c r="EI26" s="2"/>
    </row>
    <row r="27" spans="1:139" x14ac:dyDescent="0.25">
      <c r="A27" s="2">
        <v>40708</v>
      </c>
      <c r="B27">
        <v>3.75</v>
      </c>
      <c r="C27">
        <v>2.5000000000000001E-2</v>
      </c>
      <c r="D27">
        <v>2.5000000000000001E-2</v>
      </c>
      <c r="E27">
        <v>3.0972</v>
      </c>
      <c r="F27">
        <v>10.597899999999999</v>
      </c>
      <c r="G27">
        <v>7.5007999999999999</v>
      </c>
      <c r="H27">
        <v>1.399</v>
      </c>
      <c r="I27">
        <v>50.9512</v>
      </c>
      <c r="J27">
        <v>-8.73</v>
      </c>
      <c r="K27">
        <v>13.391999999999999</v>
      </c>
      <c r="L27">
        <v>39.898000000000003</v>
      </c>
      <c r="M27">
        <v>37.116</v>
      </c>
      <c r="V27" s="2"/>
      <c r="AI27" s="2"/>
      <c r="AV27" s="2"/>
      <c r="BI27" s="2"/>
      <c r="BV27" s="2"/>
      <c r="CI27" s="2"/>
      <c r="CV27" s="2"/>
      <c r="DI27" s="2"/>
      <c r="DV27" s="2"/>
      <c r="EI27" s="2"/>
    </row>
    <row r="28" spans="1:139" x14ac:dyDescent="0.25">
      <c r="A28" s="2">
        <v>40709</v>
      </c>
      <c r="B28">
        <v>3.8</v>
      </c>
      <c r="C28">
        <v>1.3332999999999999</v>
      </c>
      <c r="D28">
        <v>1.3332999999999999</v>
      </c>
      <c r="E28">
        <v>2.9691999999999998</v>
      </c>
      <c r="F28">
        <v>10.6645</v>
      </c>
      <c r="G28">
        <v>7.6954000000000002</v>
      </c>
      <c r="H28">
        <v>1.3869</v>
      </c>
      <c r="I28">
        <v>51.630499999999998</v>
      </c>
      <c r="J28">
        <v>-8.73</v>
      </c>
      <c r="K28">
        <v>13.391999999999999</v>
      </c>
      <c r="L28">
        <v>40.067</v>
      </c>
      <c r="M28">
        <v>37.192</v>
      </c>
      <c r="V28" s="2"/>
      <c r="AI28" s="2"/>
      <c r="AV28" s="2"/>
      <c r="BI28" s="2"/>
      <c r="BV28" s="2"/>
      <c r="CI28" s="2"/>
      <c r="CV28" s="2"/>
      <c r="DI28" s="2"/>
      <c r="DV28" s="2"/>
      <c r="EI28" s="2"/>
    </row>
    <row r="29" spans="1:139" x14ac:dyDescent="0.25">
      <c r="A29" s="2">
        <v>40710</v>
      </c>
      <c r="B29">
        <v>3.75</v>
      </c>
      <c r="C29">
        <v>-1.3158000000000001</v>
      </c>
      <c r="D29">
        <v>-1.3158000000000001</v>
      </c>
      <c r="E29">
        <v>2.9274</v>
      </c>
      <c r="F29">
        <v>10.6577</v>
      </c>
      <c r="G29">
        <v>7.7302999999999997</v>
      </c>
      <c r="H29">
        <v>1.3804000000000001</v>
      </c>
      <c r="I29">
        <v>50.9512</v>
      </c>
      <c r="J29">
        <v>-8.73</v>
      </c>
      <c r="K29">
        <v>13.391999999999999</v>
      </c>
      <c r="L29">
        <v>40.825000000000003</v>
      </c>
      <c r="M29">
        <v>36.515999999999998</v>
      </c>
      <c r="V29" s="2"/>
      <c r="AI29" s="2"/>
      <c r="AV29" s="2"/>
      <c r="BI29" s="2"/>
      <c r="BV29" s="2"/>
      <c r="CV29" s="2"/>
      <c r="DI29" s="2"/>
      <c r="DV29" s="2"/>
    </row>
    <row r="30" spans="1:139" x14ac:dyDescent="0.25">
      <c r="A30" s="2">
        <v>40711</v>
      </c>
      <c r="B30">
        <v>3.7</v>
      </c>
      <c r="C30">
        <v>-1.3332999999999999</v>
      </c>
      <c r="D30">
        <v>-1.3332999999999999</v>
      </c>
      <c r="E30">
        <v>2.9445000000000001</v>
      </c>
      <c r="F30">
        <v>10.6419</v>
      </c>
      <c r="G30">
        <v>7.6974</v>
      </c>
      <c r="H30">
        <v>1.3826000000000001</v>
      </c>
      <c r="I30">
        <v>50.271799999999999</v>
      </c>
      <c r="J30">
        <v>-8.73</v>
      </c>
      <c r="K30">
        <v>13.391999999999999</v>
      </c>
      <c r="L30">
        <v>26.213000000000001</v>
      </c>
      <c r="M30">
        <v>36.573999999999998</v>
      </c>
      <c r="V30" s="2"/>
      <c r="AI30" s="2"/>
      <c r="AV30" s="2"/>
      <c r="BI30" s="2"/>
      <c r="BV30" s="2"/>
      <c r="CV30" s="2"/>
      <c r="DI30" s="2"/>
      <c r="DV30" s="2"/>
    </row>
    <row r="31" spans="1:139" x14ac:dyDescent="0.25">
      <c r="A31" s="2">
        <v>40714</v>
      </c>
      <c r="B31">
        <v>3.7</v>
      </c>
      <c r="C31">
        <v>0</v>
      </c>
      <c r="D31">
        <v>0</v>
      </c>
      <c r="E31">
        <v>2.9580000000000002</v>
      </c>
      <c r="F31">
        <v>10.5715</v>
      </c>
      <c r="G31">
        <v>7.6135000000000002</v>
      </c>
      <c r="H31">
        <v>1.3820000000000001</v>
      </c>
      <c r="I31">
        <v>50.271799999999999</v>
      </c>
      <c r="J31">
        <v>-8.73</v>
      </c>
      <c r="K31">
        <v>13.391999999999999</v>
      </c>
      <c r="L31">
        <v>25.995999999999999</v>
      </c>
      <c r="M31">
        <v>33.539000000000001</v>
      </c>
    </row>
    <row r="32" spans="1:139" x14ac:dyDescent="0.25">
      <c r="A32" s="2">
        <v>40715</v>
      </c>
      <c r="B32">
        <v>3.85</v>
      </c>
      <c r="C32">
        <v>4.0541</v>
      </c>
      <c r="D32">
        <v>4.0541</v>
      </c>
      <c r="E32">
        <v>2.9835000000000003</v>
      </c>
      <c r="F32">
        <v>10.5519</v>
      </c>
      <c r="G32">
        <v>7.5684000000000005</v>
      </c>
      <c r="H32">
        <v>1.387</v>
      </c>
      <c r="I32">
        <v>52.309899999999999</v>
      </c>
      <c r="J32">
        <v>-8.73</v>
      </c>
      <c r="K32">
        <v>13.391999999999999</v>
      </c>
      <c r="L32">
        <v>31.928000000000001</v>
      </c>
      <c r="M32">
        <v>35.252000000000002</v>
      </c>
    </row>
    <row r="33" spans="1:13" x14ac:dyDescent="0.25">
      <c r="A33" s="2">
        <v>40716</v>
      </c>
      <c r="B33">
        <v>4.05</v>
      </c>
      <c r="C33">
        <v>5.1947999999999999</v>
      </c>
      <c r="D33">
        <v>5.1947999999999999</v>
      </c>
      <c r="E33">
        <v>2.9824999999999999</v>
      </c>
      <c r="F33">
        <v>10.605600000000001</v>
      </c>
      <c r="G33">
        <v>7.6230000000000002</v>
      </c>
      <c r="H33">
        <v>1.379</v>
      </c>
      <c r="I33">
        <v>55.027299999999997</v>
      </c>
      <c r="J33">
        <v>-8.73</v>
      </c>
      <c r="K33">
        <v>13.391999999999999</v>
      </c>
      <c r="L33">
        <v>38.71</v>
      </c>
      <c r="M33">
        <v>38.159999999999997</v>
      </c>
    </row>
    <row r="34" spans="1:13" x14ac:dyDescent="0.25">
      <c r="A34" s="2">
        <v>40717</v>
      </c>
      <c r="B34">
        <v>4.4000000000000004</v>
      </c>
      <c r="C34">
        <v>8.6419999999999995</v>
      </c>
      <c r="D34">
        <v>8.6419999999999995</v>
      </c>
      <c r="E34">
        <v>2.9116</v>
      </c>
      <c r="F34">
        <v>10.629099999999999</v>
      </c>
      <c r="G34">
        <v>7.7175000000000002</v>
      </c>
      <c r="H34">
        <v>1.3743000000000001</v>
      </c>
      <c r="I34">
        <v>59.782699999999998</v>
      </c>
      <c r="J34">
        <v>-8.73</v>
      </c>
      <c r="K34">
        <v>13.391999999999999</v>
      </c>
      <c r="L34">
        <v>53.226999999999997</v>
      </c>
      <c r="M34">
        <v>46.02</v>
      </c>
    </row>
    <row r="35" spans="1:13" x14ac:dyDescent="0.25">
      <c r="A35" s="2">
        <v>40718</v>
      </c>
      <c r="B35">
        <v>4.75</v>
      </c>
      <c r="C35">
        <v>7.9545000000000003</v>
      </c>
      <c r="D35">
        <v>7.9545000000000003</v>
      </c>
      <c r="E35">
        <v>2.8635999999999999</v>
      </c>
      <c r="F35">
        <v>10.688599999999999</v>
      </c>
      <c r="G35">
        <v>7.8250000000000002</v>
      </c>
      <c r="H35">
        <v>1.3475999999999999</v>
      </c>
      <c r="I35">
        <v>64.538200000000003</v>
      </c>
      <c r="J35">
        <v>-8.73</v>
      </c>
      <c r="K35">
        <v>13.391999999999999</v>
      </c>
      <c r="L35">
        <v>60.283999999999999</v>
      </c>
      <c r="M35">
        <v>51.451000000000001</v>
      </c>
    </row>
    <row r="36" spans="1:13" x14ac:dyDescent="0.25">
      <c r="A36" s="2">
        <v>40721</v>
      </c>
      <c r="B36">
        <v>4.375</v>
      </c>
      <c r="C36">
        <v>-7.8947000000000003</v>
      </c>
      <c r="D36">
        <v>-7.8947000000000003</v>
      </c>
      <c r="E36">
        <v>2.9304999999999999</v>
      </c>
      <c r="F36">
        <v>10.6549</v>
      </c>
      <c r="G36">
        <v>7.7244999999999999</v>
      </c>
      <c r="H36">
        <v>1.3540000000000001</v>
      </c>
      <c r="I36">
        <v>59.443100000000001</v>
      </c>
      <c r="J36">
        <v>-8.73</v>
      </c>
      <c r="K36">
        <v>13.391999999999999</v>
      </c>
      <c r="L36">
        <v>83.643000000000001</v>
      </c>
      <c r="M36">
        <v>57.179000000000002</v>
      </c>
    </row>
    <row r="37" spans="1:13" x14ac:dyDescent="0.25">
      <c r="A37" s="2">
        <v>40722</v>
      </c>
      <c r="B37">
        <v>4.3509000000000002</v>
      </c>
      <c r="C37">
        <v>-0.55000000000000004</v>
      </c>
      <c r="D37">
        <v>-0.55000000000000004</v>
      </c>
      <c r="E37">
        <v>3.0308000000000002</v>
      </c>
      <c r="F37">
        <v>10.617900000000001</v>
      </c>
      <c r="G37">
        <v>7.5870999999999995</v>
      </c>
      <c r="H37">
        <v>1.3488</v>
      </c>
      <c r="I37">
        <v>59.116100000000003</v>
      </c>
      <c r="J37">
        <v>-8.73</v>
      </c>
      <c r="K37">
        <v>13.391999999999999</v>
      </c>
      <c r="L37">
        <v>84.528999999999996</v>
      </c>
      <c r="M37">
        <v>57.186</v>
      </c>
    </row>
    <row r="38" spans="1:13" x14ac:dyDescent="0.25">
      <c r="A38" s="2">
        <v>40723</v>
      </c>
      <c r="B38">
        <v>4.5</v>
      </c>
      <c r="C38">
        <v>3.4260000000000002</v>
      </c>
      <c r="D38">
        <v>3.4260000000000002</v>
      </c>
      <c r="E38">
        <v>3.1118000000000001</v>
      </c>
      <c r="F38">
        <v>10.580299999999999</v>
      </c>
      <c r="G38">
        <v>7.4684999999999997</v>
      </c>
      <c r="H38">
        <v>1.3519000000000001</v>
      </c>
      <c r="I38">
        <v>61.141399999999997</v>
      </c>
      <c r="J38">
        <v>-8.73</v>
      </c>
      <c r="K38">
        <v>13.391999999999999</v>
      </c>
      <c r="L38">
        <v>83.177999999999997</v>
      </c>
      <c r="M38">
        <v>58.09</v>
      </c>
    </row>
    <row r="39" spans="1:13" x14ac:dyDescent="0.25">
      <c r="A39" s="2">
        <v>40724</v>
      </c>
      <c r="B39">
        <v>4.75</v>
      </c>
      <c r="C39">
        <v>5.5556000000000001</v>
      </c>
      <c r="D39">
        <v>5.5556000000000001</v>
      </c>
      <c r="E39">
        <v>3.16</v>
      </c>
      <c r="F39">
        <v>10.532500000000001</v>
      </c>
      <c r="G39">
        <v>7.3726000000000003</v>
      </c>
      <c r="H39">
        <v>1.3639000000000001</v>
      </c>
      <c r="I39">
        <v>64.538200000000003</v>
      </c>
      <c r="J39">
        <v>26.234999999999999</v>
      </c>
      <c r="K39">
        <v>13.391999999999999</v>
      </c>
      <c r="L39">
        <v>82.2</v>
      </c>
      <c r="M39">
        <v>58.34</v>
      </c>
    </row>
    <row r="40" spans="1:13" x14ac:dyDescent="0.25">
      <c r="A40" s="2">
        <v>40725</v>
      </c>
      <c r="B40">
        <v>4.6500000000000004</v>
      </c>
      <c r="C40">
        <v>-2.1053000000000002</v>
      </c>
      <c r="D40">
        <v>-2.1053000000000002</v>
      </c>
      <c r="E40">
        <v>3.1823000000000001</v>
      </c>
      <c r="F40">
        <v>10.4763</v>
      </c>
      <c r="G40">
        <v>7.2939999999999996</v>
      </c>
      <c r="H40">
        <v>1.3545</v>
      </c>
      <c r="I40">
        <v>63.179499999999997</v>
      </c>
      <c r="J40">
        <v>26.234999999999999</v>
      </c>
      <c r="K40">
        <v>13.391999999999999</v>
      </c>
      <c r="L40">
        <v>85.272999999999996</v>
      </c>
      <c r="M40">
        <v>58.192</v>
      </c>
    </row>
    <row r="41" spans="1:13" x14ac:dyDescent="0.25">
      <c r="A41" s="2">
        <v>40729</v>
      </c>
      <c r="B41">
        <v>4.5994000000000002</v>
      </c>
      <c r="C41">
        <v>-1.0887</v>
      </c>
      <c r="D41">
        <v>-1.0887</v>
      </c>
      <c r="E41">
        <v>3.121</v>
      </c>
      <c r="F41">
        <v>10.504899999999999</v>
      </c>
      <c r="G41">
        <v>7.3838999999999997</v>
      </c>
      <c r="H41">
        <v>1.3754999999999999</v>
      </c>
      <c r="I41">
        <v>62.491599999999998</v>
      </c>
      <c r="J41">
        <v>26.234999999999999</v>
      </c>
      <c r="K41">
        <v>13.391999999999999</v>
      </c>
      <c r="L41">
        <v>86.838999999999999</v>
      </c>
      <c r="M41">
        <v>58.158000000000001</v>
      </c>
    </row>
    <row r="42" spans="1:13" x14ac:dyDescent="0.25">
      <c r="A42" s="2">
        <v>40730</v>
      </c>
      <c r="B42">
        <v>4.5</v>
      </c>
      <c r="C42">
        <v>-2.1606000000000001</v>
      </c>
      <c r="D42">
        <v>-2.1606000000000001</v>
      </c>
      <c r="E42">
        <v>3.1080000000000001</v>
      </c>
      <c r="F42">
        <v>10.4909</v>
      </c>
      <c r="G42">
        <v>7.3829000000000002</v>
      </c>
      <c r="H42">
        <v>1.3754999999999999</v>
      </c>
      <c r="I42">
        <v>61.141399999999997</v>
      </c>
      <c r="J42">
        <v>26.234999999999999</v>
      </c>
      <c r="K42">
        <v>13.391999999999999</v>
      </c>
      <c r="L42">
        <v>87.2</v>
      </c>
      <c r="M42">
        <v>58.624000000000002</v>
      </c>
    </row>
    <row r="43" spans="1:13" x14ac:dyDescent="0.25">
      <c r="A43" s="2">
        <v>40731</v>
      </c>
      <c r="B43">
        <v>4.7005999999999997</v>
      </c>
      <c r="C43">
        <v>4.4583000000000004</v>
      </c>
      <c r="D43">
        <v>4.4583000000000004</v>
      </c>
      <c r="E43">
        <v>3.1377000000000002</v>
      </c>
      <c r="F43">
        <v>10.446099999999999</v>
      </c>
      <c r="G43">
        <v>7.3083999999999998</v>
      </c>
      <c r="H43">
        <v>1.4054</v>
      </c>
      <c r="I43">
        <v>63.8673</v>
      </c>
      <c r="J43">
        <v>26.234999999999999</v>
      </c>
      <c r="K43">
        <v>13.391999999999999</v>
      </c>
      <c r="L43">
        <v>78.945999999999998</v>
      </c>
      <c r="M43">
        <v>59.814999999999998</v>
      </c>
    </row>
    <row r="44" spans="1:13" x14ac:dyDescent="0.25">
      <c r="A44" s="2">
        <v>40732</v>
      </c>
      <c r="B44">
        <v>4.75</v>
      </c>
      <c r="C44">
        <v>1.0504</v>
      </c>
      <c r="D44">
        <v>1.0504</v>
      </c>
      <c r="E44">
        <v>3.0268000000000002</v>
      </c>
      <c r="F44">
        <v>10.4754</v>
      </c>
      <c r="G44">
        <v>7.4485999999999999</v>
      </c>
      <c r="H44">
        <v>1.3995</v>
      </c>
      <c r="I44">
        <v>64.538200000000003</v>
      </c>
      <c r="J44">
        <v>26.234999999999999</v>
      </c>
      <c r="K44">
        <v>13.391999999999999</v>
      </c>
      <c r="L44">
        <v>67.244</v>
      </c>
      <c r="M44">
        <v>57.542999999999999</v>
      </c>
    </row>
    <row r="45" spans="1:13" x14ac:dyDescent="0.25">
      <c r="A45" s="2">
        <v>40735</v>
      </c>
      <c r="B45">
        <v>4.665</v>
      </c>
      <c r="C45">
        <v>-1.7894999999999999</v>
      </c>
      <c r="D45">
        <v>-1.7894999999999999</v>
      </c>
      <c r="E45">
        <v>2.9188999999999998</v>
      </c>
      <c r="F45">
        <v>10.5557</v>
      </c>
      <c r="G45">
        <v>7.6368</v>
      </c>
      <c r="H45">
        <v>1.4512</v>
      </c>
      <c r="I45">
        <v>63.383299999999998</v>
      </c>
      <c r="J45">
        <v>26.234999999999999</v>
      </c>
      <c r="K45">
        <v>13.391999999999999</v>
      </c>
      <c r="L45">
        <v>47.759</v>
      </c>
      <c r="M45">
        <v>57.59</v>
      </c>
    </row>
    <row r="46" spans="1:13" x14ac:dyDescent="0.25">
      <c r="A46" s="2">
        <v>40736</v>
      </c>
      <c r="B46">
        <v>4.5</v>
      </c>
      <c r="C46">
        <v>-3.5369999999999999</v>
      </c>
      <c r="D46">
        <v>-3.5369999999999999</v>
      </c>
      <c r="E46">
        <v>2.8769999999999998</v>
      </c>
      <c r="F46">
        <v>10.557499999999999</v>
      </c>
      <c r="G46">
        <v>7.6805000000000003</v>
      </c>
      <c r="H46">
        <v>1.4540999999999999</v>
      </c>
      <c r="I46">
        <v>61.141399999999997</v>
      </c>
      <c r="J46">
        <v>26.234999999999999</v>
      </c>
      <c r="K46">
        <v>13.391999999999999</v>
      </c>
      <c r="L46">
        <v>52.917000000000002</v>
      </c>
      <c r="M46">
        <v>58.859000000000002</v>
      </c>
    </row>
    <row r="47" spans="1:13" x14ac:dyDescent="0.25">
      <c r="A47" s="2">
        <v>40737</v>
      </c>
      <c r="B47">
        <v>4.5</v>
      </c>
      <c r="C47">
        <v>0</v>
      </c>
      <c r="D47">
        <v>0</v>
      </c>
      <c r="E47">
        <v>2.8824000000000001</v>
      </c>
      <c r="F47">
        <v>10.543200000000001</v>
      </c>
      <c r="G47">
        <v>7.6607000000000003</v>
      </c>
      <c r="H47">
        <v>1.4539</v>
      </c>
      <c r="I47">
        <v>61.141399999999997</v>
      </c>
      <c r="J47">
        <v>26.234999999999999</v>
      </c>
      <c r="K47">
        <v>13.391999999999999</v>
      </c>
      <c r="L47">
        <v>49.722999999999999</v>
      </c>
      <c r="M47">
        <v>58.512999999999998</v>
      </c>
    </row>
    <row r="48" spans="1:13" x14ac:dyDescent="0.25">
      <c r="A48" s="2">
        <v>40738</v>
      </c>
      <c r="B48">
        <v>4.4950000000000001</v>
      </c>
      <c r="C48">
        <v>-0.1111</v>
      </c>
      <c r="D48">
        <v>-0.1111</v>
      </c>
      <c r="E48">
        <v>2.9534000000000002</v>
      </c>
      <c r="F48">
        <v>10.5877</v>
      </c>
      <c r="G48">
        <v>7.6344000000000003</v>
      </c>
      <c r="H48">
        <v>1.4460999999999999</v>
      </c>
      <c r="I48">
        <v>61.073500000000003</v>
      </c>
      <c r="J48">
        <v>26.234999999999999</v>
      </c>
      <c r="K48">
        <v>13.391999999999999</v>
      </c>
      <c r="L48">
        <v>37.587000000000003</v>
      </c>
      <c r="M48">
        <v>58.302999999999997</v>
      </c>
    </row>
    <row r="49" spans="1:13" x14ac:dyDescent="0.25">
      <c r="A49" s="2">
        <v>40739</v>
      </c>
      <c r="B49">
        <v>4.55</v>
      </c>
      <c r="C49">
        <v>1.2236</v>
      </c>
      <c r="D49">
        <v>1.2236</v>
      </c>
      <c r="E49">
        <v>2.9058000000000002</v>
      </c>
      <c r="F49">
        <v>10.609299999999999</v>
      </c>
      <c r="G49">
        <v>7.7034000000000002</v>
      </c>
      <c r="H49">
        <v>1.4203000000000001</v>
      </c>
      <c r="I49">
        <v>61.820799999999998</v>
      </c>
      <c r="J49">
        <v>26.234999999999999</v>
      </c>
      <c r="K49">
        <v>13.391999999999999</v>
      </c>
      <c r="L49">
        <v>37.505000000000003</v>
      </c>
      <c r="M49">
        <v>58.279000000000003</v>
      </c>
    </row>
    <row r="50" spans="1:13" x14ac:dyDescent="0.25">
      <c r="A50" s="2">
        <v>40742</v>
      </c>
      <c r="B50">
        <v>4.3499999999999996</v>
      </c>
      <c r="C50">
        <v>-4.3956</v>
      </c>
      <c r="D50">
        <v>-4.3956</v>
      </c>
      <c r="E50">
        <v>2.9276</v>
      </c>
      <c r="F50">
        <v>10.5892</v>
      </c>
      <c r="G50">
        <v>7.6615000000000002</v>
      </c>
      <c r="H50">
        <v>1.4312</v>
      </c>
      <c r="I50">
        <v>59.103400000000001</v>
      </c>
      <c r="J50">
        <v>26.234999999999999</v>
      </c>
      <c r="K50">
        <v>13.391999999999999</v>
      </c>
      <c r="L50">
        <v>43.923000000000002</v>
      </c>
      <c r="M50">
        <v>57.381</v>
      </c>
    </row>
    <row r="51" spans="1:13" x14ac:dyDescent="0.25">
      <c r="A51" s="2">
        <v>40743</v>
      </c>
      <c r="B51">
        <v>4.5</v>
      </c>
      <c r="C51">
        <v>3.4483000000000001</v>
      </c>
      <c r="D51">
        <v>3.4483000000000001</v>
      </c>
      <c r="E51">
        <v>2.8801999999999999</v>
      </c>
      <c r="F51">
        <v>10.574999999999999</v>
      </c>
      <c r="G51">
        <v>7.6947000000000001</v>
      </c>
      <c r="H51">
        <v>1.4341999999999999</v>
      </c>
      <c r="I51">
        <v>61.141399999999997</v>
      </c>
      <c r="J51">
        <v>26.234999999999999</v>
      </c>
      <c r="K51">
        <v>13.391999999999999</v>
      </c>
      <c r="L51">
        <v>47.539000000000001</v>
      </c>
      <c r="M51">
        <v>57.848999999999997</v>
      </c>
    </row>
    <row r="52" spans="1:13" x14ac:dyDescent="0.25">
      <c r="A52" s="2">
        <v>40744</v>
      </c>
      <c r="B52">
        <v>4.6093999999999999</v>
      </c>
      <c r="C52">
        <v>2.4306000000000001</v>
      </c>
      <c r="D52">
        <v>2.4306000000000001</v>
      </c>
      <c r="E52">
        <v>2.9275000000000002</v>
      </c>
      <c r="F52">
        <v>10.6326</v>
      </c>
      <c r="G52">
        <v>7.7050999999999998</v>
      </c>
      <c r="H52">
        <v>1.4336</v>
      </c>
      <c r="I52">
        <v>62.627499999999998</v>
      </c>
      <c r="J52">
        <v>26.234999999999999</v>
      </c>
      <c r="K52">
        <v>13.391999999999999</v>
      </c>
      <c r="L52">
        <v>42.604999999999997</v>
      </c>
      <c r="M52">
        <v>58.011000000000003</v>
      </c>
    </row>
    <row r="53" spans="1:13" x14ac:dyDescent="0.25">
      <c r="A53" s="2">
        <v>40745</v>
      </c>
      <c r="B53">
        <v>4.8499999999999996</v>
      </c>
      <c r="C53">
        <v>5.2202999999999999</v>
      </c>
      <c r="D53">
        <v>5.2202999999999999</v>
      </c>
      <c r="E53">
        <v>3.0135999999999998</v>
      </c>
      <c r="F53">
        <v>10.572100000000001</v>
      </c>
      <c r="G53">
        <v>7.5585000000000004</v>
      </c>
      <c r="H53">
        <v>1.4397</v>
      </c>
      <c r="I53">
        <v>65.896900000000002</v>
      </c>
      <c r="J53">
        <v>26.234999999999999</v>
      </c>
      <c r="K53">
        <v>13.391999999999999</v>
      </c>
      <c r="L53">
        <v>51.18</v>
      </c>
      <c r="M53">
        <v>59.323</v>
      </c>
    </row>
    <row r="54" spans="1:13" x14ac:dyDescent="0.25">
      <c r="A54" s="2">
        <v>40746</v>
      </c>
      <c r="B54">
        <v>4.9000000000000004</v>
      </c>
      <c r="C54">
        <v>1.0308999999999999</v>
      </c>
      <c r="D54">
        <v>1.0308999999999999</v>
      </c>
      <c r="E54">
        <v>2.9621</v>
      </c>
      <c r="F54">
        <v>10.5784</v>
      </c>
      <c r="G54">
        <v>7.6162999999999998</v>
      </c>
      <c r="H54">
        <v>1.4389000000000001</v>
      </c>
      <c r="I54">
        <v>66.5762</v>
      </c>
      <c r="J54">
        <v>26.234999999999999</v>
      </c>
      <c r="K54">
        <v>13.391999999999999</v>
      </c>
      <c r="L54">
        <v>49.761000000000003</v>
      </c>
      <c r="M54">
        <v>59.322000000000003</v>
      </c>
    </row>
    <row r="55" spans="1:13" x14ac:dyDescent="0.25">
      <c r="A55" s="2">
        <v>40749</v>
      </c>
      <c r="B55">
        <v>5.0999999999999996</v>
      </c>
      <c r="C55">
        <v>4.0815999999999999</v>
      </c>
      <c r="D55">
        <v>4.0815999999999999</v>
      </c>
      <c r="E55">
        <v>3.0005999999999999</v>
      </c>
      <c r="F55">
        <v>10.6069</v>
      </c>
      <c r="G55">
        <v>7.6063000000000001</v>
      </c>
      <c r="H55">
        <v>1.4515</v>
      </c>
      <c r="I55">
        <v>69.293599999999998</v>
      </c>
      <c r="J55">
        <v>26.234999999999999</v>
      </c>
      <c r="K55">
        <v>13.391999999999999</v>
      </c>
      <c r="L55">
        <v>45.786000000000001</v>
      </c>
      <c r="M55">
        <v>59.295999999999999</v>
      </c>
    </row>
    <row r="56" spans="1:13" x14ac:dyDescent="0.25">
      <c r="A56" s="2">
        <v>40750</v>
      </c>
      <c r="B56">
        <v>5.25</v>
      </c>
      <c r="C56">
        <v>2.9412000000000003</v>
      </c>
      <c r="D56">
        <v>2.9412000000000003</v>
      </c>
      <c r="E56">
        <v>2.9529000000000001</v>
      </c>
      <c r="F56">
        <v>10.6386</v>
      </c>
      <c r="G56">
        <v>7.6856999999999998</v>
      </c>
      <c r="H56">
        <v>1.4483999999999999</v>
      </c>
      <c r="I56">
        <v>71.331699999999998</v>
      </c>
      <c r="J56">
        <v>26.234999999999999</v>
      </c>
      <c r="K56">
        <v>13.391999999999999</v>
      </c>
      <c r="L56">
        <v>45.573999999999998</v>
      </c>
      <c r="M56">
        <v>59.454000000000001</v>
      </c>
    </row>
    <row r="57" spans="1:13" x14ac:dyDescent="0.25">
      <c r="A57" s="2">
        <v>40751</v>
      </c>
      <c r="B57">
        <v>5.2</v>
      </c>
      <c r="C57">
        <v>-0.95240000000000002</v>
      </c>
      <c r="D57">
        <v>-0.95240000000000002</v>
      </c>
      <c r="E57">
        <v>2.9802999999999997</v>
      </c>
      <c r="F57">
        <v>10.722799999999999</v>
      </c>
      <c r="G57">
        <v>7.7423999999999999</v>
      </c>
      <c r="H57">
        <v>1.4410000000000001</v>
      </c>
      <c r="I57">
        <v>70.652299999999997</v>
      </c>
      <c r="J57">
        <v>26.234999999999999</v>
      </c>
      <c r="K57">
        <v>13.391999999999999</v>
      </c>
      <c r="L57">
        <v>46.881999999999998</v>
      </c>
      <c r="M57">
        <v>59.786999999999999</v>
      </c>
    </row>
    <row r="58" spans="1:13" x14ac:dyDescent="0.25">
      <c r="A58" s="2">
        <v>40752</v>
      </c>
      <c r="B58">
        <v>5.0999999999999996</v>
      </c>
      <c r="C58">
        <v>-1.9231</v>
      </c>
      <c r="D58">
        <v>-1.9231</v>
      </c>
      <c r="E58">
        <v>2.9454000000000002</v>
      </c>
      <c r="F58">
        <v>10.714399999999999</v>
      </c>
      <c r="G58">
        <v>7.7690000000000001</v>
      </c>
      <c r="H58">
        <v>1.4441999999999999</v>
      </c>
      <c r="I58">
        <v>69.293599999999998</v>
      </c>
      <c r="J58">
        <v>26.234999999999999</v>
      </c>
      <c r="K58">
        <v>13.391999999999999</v>
      </c>
      <c r="L58">
        <v>50.683</v>
      </c>
      <c r="M58">
        <v>60.045999999999999</v>
      </c>
    </row>
    <row r="59" spans="1:13" x14ac:dyDescent="0.25">
      <c r="A59" s="2">
        <v>40753</v>
      </c>
      <c r="B59">
        <v>5.15</v>
      </c>
      <c r="C59">
        <v>0.98040000000000005</v>
      </c>
      <c r="D59">
        <v>0.98040000000000005</v>
      </c>
      <c r="E59">
        <v>2.7961</v>
      </c>
      <c r="F59">
        <v>10.749000000000001</v>
      </c>
      <c r="G59">
        <v>7.9530000000000003</v>
      </c>
      <c r="H59">
        <v>1.4415</v>
      </c>
      <c r="I59">
        <v>69.972999999999999</v>
      </c>
      <c r="J59">
        <v>26.234999999999999</v>
      </c>
      <c r="K59">
        <v>13.391999999999999</v>
      </c>
      <c r="L59">
        <v>37.201999999999998</v>
      </c>
      <c r="M59">
        <v>59.584000000000003</v>
      </c>
    </row>
    <row r="60" spans="1:13" x14ac:dyDescent="0.25">
      <c r="A60" s="2">
        <v>40756</v>
      </c>
      <c r="B60">
        <v>4.5999999999999996</v>
      </c>
      <c r="C60">
        <v>-10.679600000000001</v>
      </c>
      <c r="D60">
        <v>-10.679600000000001</v>
      </c>
      <c r="E60">
        <v>2.7437</v>
      </c>
      <c r="F60">
        <v>10.795299999999999</v>
      </c>
      <c r="G60">
        <v>8.0516000000000005</v>
      </c>
      <c r="H60">
        <v>1.3795999999999999</v>
      </c>
      <c r="I60">
        <v>62.500100000000003</v>
      </c>
      <c r="J60">
        <v>26.234999999999999</v>
      </c>
      <c r="K60">
        <v>13.391999999999999</v>
      </c>
      <c r="L60">
        <v>78.534999999999997</v>
      </c>
      <c r="M60">
        <v>70.234999999999999</v>
      </c>
    </row>
    <row r="61" spans="1:13" x14ac:dyDescent="0.25">
      <c r="A61" s="2">
        <v>40757</v>
      </c>
      <c r="B61">
        <v>4.25</v>
      </c>
      <c r="C61">
        <v>-7.6086999999999998</v>
      </c>
      <c r="D61">
        <v>-7.6086999999999998</v>
      </c>
      <c r="E61">
        <v>2.6114000000000002</v>
      </c>
      <c r="F61">
        <v>10.9292</v>
      </c>
      <c r="G61">
        <v>8.3178000000000001</v>
      </c>
      <c r="H61">
        <v>1.3994</v>
      </c>
      <c r="I61">
        <v>57.744700000000002</v>
      </c>
      <c r="J61">
        <v>26.234999999999999</v>
      </c>
      <c r="K61">
        <v>13.391999999999999</v>
      </c>
      <c r="L61">
        <v>88.290999999999997</v>
      </c>
      <c r="M61">
        <v>74.084000000000003</v>
      </c>
    </row>
    <row r="62" spans="1:13" x14ac:dyDescent="0.25">
      <c r="A62" s="2">
        <v>40758</v>
      </c>
      <c r="B62">
        <v>4.2</v>
      </c>
      <c r="C62">
        <v>-1.1764999999999999</v>
      </c>
      <c r="D62">
        <v>-1.1764999999999999</v>
      </c>
      <c r="E62">
        <v>2.6202000000000001</v>
      </c>
      <c r="F62">
        <v>10.9156</v>
      </c>
      <c r="G62">
        <v>8.2954000000000008</v>
      </c>
      <c r="H62">
        <v>1.3977999999999999</v>
      </c>
      <c r="I62">
        <v>57.065300000000001</v>
      </c>
      <c r="J62">
        <v>26.234999999999999</v>
      </c>
      <c r="K62">
        <v>13.391999999999999</v>
      </c>
      <c r="L62">
        <v>80.557000000000002</v>
      </c>
      <c r="M62">
        <v>72.733999999999995</v>
      </c>
    </row>
    <row r="63" spans="1:13" x14ac:dyDescent="0.25">
      <c r="A63" s="2">
        <v>40759</v>
      </c>
      <c r="B63">
        <v>3.9005999999999998</v>
      </c>
      <c r="C63">
        <v>-7.1280000000000001</v>
      </c>
      <c r="D63">
        <v>-7.1280000000000001</v>
      </c>
      <c r="E63">
        <v>2.4028</v>
      </c>
      <c r="F63">
        <v>11.160299999999999</v>
      </c>
      <c r="G63">
        <v>8.7576000000000001</v>
      </c>
      <c r="H63">
        <v>1.3945000000000001</v>
      </c>
      <c r="I63">
        <v>52.997700000000002</v>
      </c>
      <c r="J63">
        <v>26.234999999999999</v>
      </c>
      <c r="K63">
        <v>13.391999999999999</v>
      </c>
      <c r="L63">
        <v>84.269000000000005</v>
      </c>
      <c r="M63">
        <v>71.539000000000001</v>
      </c>
    </row>
    <row r="64" spans="1:13" x14ac:dyDescent="0.25">
      <c r="A64" s="2">
        <v>40760</v>
      </c>
      <c r="B64">
        <v>3.8</v>
      </c>
      <c r="C64">
        <v>-2.5796999999999999</v>
      </c>
      <c r="D64">
        <v>-2.5796999999999999</v>
      </c>
      <c r="E64">
        <v>2.5585</v>
      </c>
      <c r="F64">
        <v>11.1624</v>
      </c>
      <c r="G64">
        <v>8.6038999999999994</v>
      </c>
      <c r="H64">
        <v>1.3932</v>
      </c>
      <c r="I64">
        <v>51.630499999999998</v>
      </c>
      <c r="J64">
        <v>26.234999999999999</v>
      </c>
      <c r="K64">
        <v>13.391999999999999</v>
      </c>
      <c r="L64">
        <v>74.536000000000001</v>
      </c>
      <c r="M64">
        <v>67.263000000000005</v>
      </c>
    </row>
    <row r="65" spans="1:13" x14ac:dyDescent="0.25">
      <c r="A65" s="2">
        <v>40763</v>
      </c>
      <c r="B65">
        <v>3.3994</v>
      </c>
      <c r="C65">
        <v>-10.5428</v>
      </c>
      <c r="D65">
        <v>-10.5428</v>
      </c>
      <c r="E65">
        <v>2.3178999999999998</v>
      </c>
      <c r="F65">
        <v>11.4834</v>
      </c>
      <c r="G65">
        <v>9.1654999999999998</v>
      </c>
      <c r="H65">
        <v>1.3891</v>
      </c>
      <c r="I65">
        <v>46.1873</v>
      </c>
      <c r="J65">
        <v>26.234999999999999</v>
      </c>
      <c r="K65">
        <v>13.391999999999999</v>
      </c>
      <c r="L65">
        <v>74.974000000000004</v>
      </c>
      <c r="M65">
        <v>70.742000000000004</v>
      </c>
    </row>
    <row r="66" spans="1:13" x14ac:dyDescent="0.25">
      <c r="A66" s="2">
        <v>40764</v>
      </c>
      <c r="B66">
        <v>3.4</v>
      </c>
      <c r="C66">
        <v>1.84E-2</v>
      </c>
      <c r="D66">
        <v>1.84E-2</v>
      </c>
      <c r="E66">
        <v>2.2488000000000001</v>
      </c>
      <c r="F66">
        <v>11.3102</v>
      </c>
      <c r="G66">
        <v>9.0614000000000008</v>
      </c>
      <c r="H66">
        <v>1.34</v>
      </c>
      <c r="I66">
        <v>46.195799999999998</v>
      </c>
      <c r="J66">
        <v>26.234999999999999</v>
      </c>
      <c r="K66">
        <v>13.391999999999999</v>
      </c>
      <c r="L66">
        <v>76.772999999999996</v>
      </c>
      <c r="M66">
        <v>70.787000000000006</v>
      </c>
    </row>
    <row r="67" spans="1:13" x14ac:dyDescent="0.25">
      <c r="A67" s="2">
        <v>40765</v>
      </c>
      <c r="B67">
        <v>3.25</v>
      </c>
      <c r="C67">
        <v>-4.4118000000000004</v>
      </c>
      <c r="D67">
        <v>-4.4118000000000004</v>
      </c>
      <c r="E67">
        <v>2.1061000000000001</v>
      </c>
      <c r="F67">
        <v>11.4992</v>
      </c>
      <c r="G67">
        <v>9.3931000000000004</v>
      </c>
      <c r="H67">
        <v>1.3291999999999999</v>
      </c>
      <c r="I67">
        <v>44.157699999999998</v>
      </c>
      <c r="J67">
        <v>26.234999999999999</v>
      </c>
      <c r="K67">
        <v>13.391999999999999</v>
      </c>
      <c r="L67">
        <v>74.971000000000004</v>
      </c>
      <c r="M67">
        <v>70.356999999999999</v>
      </c>
    </row>
    <row r="68" spans="1:13" x14ac:dyDescent="0.25">
      <c r="A68" s="2">
        <v>40766</v>
      </c>
      <c r="B68">
        <v>3.4005999999999998</v>
      </c>
      <c r="C68">
        <v>4.6345999999999998</v>
      </c>
      <c r="D68">
        <v>4.6345999999999998</v>
      </c>
      <c r="E68">
        <v>2.3399000000000001</v>
      </c>
      <c r="F68">
        <v>11.2995</v>
      </c>
      <c r="G68">
        <v>8.9596</v>
      </c>
      <c r="H68">
        <v>1.2989999999999999</v>
      </c>
      <c r="I68">
        <v>46.2042</v>
      </c>
      <c r="J68">
        <v>26.234999999999999</v>
      </c>
      <c r="K68">
        <v>13.391999999999999</v>
      </c>
      <c r="L68">
        <v>85.837000000000003</v>
      </c>
      <c r="M68">
        <v>69.647000000000006</v>
      </c>
    </row>
    <row r="69" spans="1:13" x14ac:dyDescent="0.25">
      <c r="A69" s="2">
        <v>40767</v>
      </c>
      <c r="B69">
        <v>3.7</v>
      </c>
      <c r="C69">
        <v>8.8034999999999997</v>
      </c>
      <c r="D69">
        <v>8.8034999999999997</v>
      </c>
      <c r="E69">
        <v>2.2547999999999999</v>
      </c>
      <c r="F69">
        <v>11.2508</v>
      </c>
      <c r="G69">
        <v>8.9960000000000004</v>
      </c>
      <c r="H69">
        <v>1.2924</v>
      </c>
      <c r="I69">
        <v>50.271799999999999</v>
      </c>
      <c r="J69">
        <v>26.234999999999999</v>
      </c>
      <c r="K69">
        <v>13.391999999999999</v>
      </c>
      <c r="L69">
        <v>100.223</v>
      </c>
      <c r="M69">
        <v>75.233000000000004</v>
      </c>
    </row>
    <row r="70" spans="1:13" x14ac:dyDescent="0.25">
      <c r="A70" s="2">
        <v>40770</v>
      </c>
      <c r="B70">
        <v>3.83</v>
      </c>
      <c r="C70">
        <v>3.5135000000000001</v>
      </c>
      <c r="D70">
        <v>3.5135000000000001</v>
      </c>
      <c r="E70">
        <v>2.3052999999999999</v>
      </c>
      <c r="F70">
        <v>11.155900000000001</v>
      </c>
      <c r="G70">
        <v>8.8506999999999998</v>
      </c>
      <c r="H70">
        <v>1.2985</v>
      </c>
      <c r="I70">
        <v>59.8504</v>
      </c>
      <c r="J70">
        <v>26.234999999999999</v>
      </c>
      <c r="K70">
        <v>15.432</v>
      </c>
      <c r="L70">
        <v>98.578000000000003</v>
      </c>
      <c r="M70">
        <v>76.286000000000001</v>
      </c>
    </row>
    <row r="71" spans="1:13" x14ac:dyDescent="0.25">
      <c r="A71" s="2">
        <v>40771</v>
      </c>
      <c r="B71">
        <v>3.7</v>
      </c>
      <c r="C71">
        <v>-3.3942999999999999</v>
      </c>
      <c r="D71">
        <v>-3.3942999999999999</v>
      </c>
      <c r="E71">
        <v>2.2195999999999998</v>
      </c>
      <c r="F71">
        <v>11.1647</v>
      </c>
      <c r="G71">
        <v>8.9451999999999998</v>
      </c>
      <c r="H71">
        <v>1.3017000000000001</v>
      </c>
      <c r="I71">
        <v>57.819000000000003</v>
      </c>
      <c r="J71">
        <v>26.234999999999999</v>
      </c>
      <c r="K71">
        <v>15.432</v>
      </c>
      <c r="L71">
        <v>99.35</v>
      </c>
      <c r="M71">
        <v>76.62</v>
      </c>
    </row>
    <row r="72" spans="1:13" x14ac:dyDescent="0.25">
      <c r="A72" s="2">
        <v>40772</v>
      </c>
      <c r="B72">
        <v>3.6181000000000001</v>
      </c>
      <c r="C72">
        <v>-2.2128000000000001</v>
      </c>
      <c r="D72">
        <v>-2.2128000000000001</v>
      </c>
      <c r="E72">
        <v>2.1652</v>
      </c>
      <c r="F72">
        <v>11.1775</v>
      </c>
      <c r="G72">
        <v>9.0122999999999998</v>
      </c>
      <c r="H72">
        <v>1.3016000000000001</v>
      </c>
      <c r="I72">
        <v>56.539499999999997</v>
      </c>
      <c r="J72">
        <v>26.234999999999999</v>
      </c>
      <c r="K72">
        <v>15.432</v>
      </c>
      <c r="L72">
        <v>92.909000000000006</v>
      </c>
      <c r="M72">
        <v>75.125</v>
      </c>
    </row>
    <row r="73" spans="1:13" x14ac:dyDescent="0.25">
      <c r="A73" s="2">
        <v>40773</v>
      </c>
      <c r="B73">
        <v>3.5</v>
      </c>
      <c r="C73">
        <v>-3.2648000000000001</v>
      </c>
      <c r="D73">
        <v>-3.2648000000000001</v>
      </c>
      <c r="E73">
        <v>2.0623999999999998</v>
      </c>
      <c r="F73">
        <v>11.3713</v>
      </c>
      <c r="G73">
        <v>9.3089999999999993</v>
      </c>
      <c r="H73">
        <v>1.2768999999999999</v>
      </c>
      <c r="I73">
        <v>54.693600000000004</v>
      </c>
      <c r="J73">
        <v>26.234999999999999</v>
      </c>
      <c r="K73">
        <v>15.432</v>
      </c>
      <c r="L73">
        <v>93.424000000000007</v>
      </c>
      <c r="M73">
        <v>75.210999999999999</v>
      </c>
    </row>
    <row r="74" spans="1:13" x14ac:dyDescent="0.25">
      <c r="A74" s="2">
        <v>40774</v>
      </c>
      <c r="B74">
        <v>3.4249999999999998</v>
      </c>
      <c r="C74">
        <v>-2.1429</v>
      </c>
      <c r="D74">
        <v>-2.1429</v>
      </c>
      <c r="E74">
        <v>2.0623</v>
      </c>
      <c r="F74">
        <v>11.4503</v>
      </c>
      <c r="G74">
        <v>9.3879999999999999</v>
      </c>
      <c r="H74">
        <v>1.2692000000000001</v>
      </c>
      <c r="I74">
        <v>53.521599999999999</v>
      </c>
      <c r="J74">
        <v>26.234999999999999</v>
      </c>
      <c r="K74">
        <v>15.432</v>
      </c>
      <c r="L74">
        <v>71.334999999999994</v>
      </c>
      <c r="M74">
        <v>75.251999999999995</v>
      </c>
    </row>
    <row r="75" spans="1:13" x14ac:dyDescent="0.25">
      <c r="A75" s="2">
        <v>40777</v>
      </c>
      <c r="B75">
        <v>3.3006000000000002</v>
      </c>
      <c r="C75">
        <v>-3.6314000000000002</v>
      </c>
      <c r="D75">
        <v>-3.6314000000000002</v>
      </c>
      <c r="E75">
        <v>2.1057999999999999</v>
      </c>
      <c r="F75">
        <v>11.4543</v>
      </c>
      <c r="G75">
        <v>9.3484999999999996</v>
      </c>
      <c r="H75">
        <v>1.1869000000000001</v>
      </c>
      <c r="I75">
        <v>51.578000000000003</v>
      </c>
      <c r="J75">
        <v>26.234999999999999</v>
      </c>
      <c r="K75">
        <v>15.432</v>
      </c>
      <c r="L75">
        <v>74.186999999999998</v>
      </c>
      <c r="M75">
        <v>75.284000000000006</v>
      </c>
    </row>
    <row r="76" spans="1:13" x14ac:dyDescent="0.25">
      <c r="A76" s="2">
        <v>40778</v>
      </c>
      <c r="B76">
        <v>3.45</v>
      </c>
      <c r="C76">
        <v>4.5256999999999996</v>
      </c>
      <c r="D76">
        <v>4.5256999999999996</v>
      </c>
      <c r="E76">
        <v>2.153</v>
      </c>
      <c r="F76">
        <v>11.299300000000001</v>
      </c>
      <c r="G76">
        <v>9.1463999999999999</v>
      </c>
      <c r="H76">
        <v>1.1901999999999999</v>
      </c>
      <c r="I76">
        <v>53.912300000000002</v>
      </c>
      <c r="J76">
        <v>26.234999999999999</v>
      </c>
      <c r="K76">
        <v>15.432</v>
      </c>
      <c r="L76">
        <v>73.36</v>
      </c>
      <c r="M76">
        <v>77.013999999999996</v>
      </c>
    </row>
    <row r="77" spans="1:13" x14ac:dyDescent="0.25">
      <c r="A77" s="2">
        <v>40779</v>
      </c>
      <c r="B77">
        <v>3.2749999999999999</v>
      </c>
      <c r="C77">
        <v>-5.0724999999999998</v>
      </c>
      <c r="D77">
        <v>-5.0724999999999998</v>
      </c>
      <c r="E77">
        <v>2.2993999999999999</v>
      </c>
      <c r="F77">
        <v>11.2112</v>
      </c>
      <c r="G77">
        <v>8.9117999999999995</v>
      </c>
      <c r="H77">
        <v>1.1782999999999999</v>
      </c>
      <c r="I77">
        <v>51.177599999999998</v>
      </c>
      <c r="J77">
        <v>26.234999999999999</v>
      </c>
      <c r="K77">
        <v>15.432</v>
      </c>
      <c r="L77">
        <v>75.319000000000003</v>
      </c>
      <c r="M77">
        <v>78.022999999999996</v>
      </c>
    </row>
    <row r="78" spans="1:13" x14ac:dyDescent="0.25">
      <c r="A78" s="2">
        <v>40780</v>
      </c>
      <c r="B78">
        <v>3.3515999999999999</v>
      </c>
      <c r="C78">
        <v>2.3378000000000001</v>
      </c>
      <c r="D78">
        <v>2.3378000000000001</v>
      </c>
      <c r="E78">
        <v>2.2286000000000001</v>
      </c>
      <c r="F78">
        <v>11.286300000000001</v>
      </c>
      <c r="G78">
        <v>9.0578000000000003</v>
      </c>
      <c r="H78">
        <v>1.1705000000000001</v>
      </c>
      <c r="I78">
        <v>52.374000000000002</v>
      </c>
      <c r="J78">
        <v>26.234999999999999</v>
      </c>
      <c r="K78">
        <v>15.432</v>
      </c>
      <c r="L78">
        <v>56.84</v>
      </c>
      <c r="M78">
        <v>78.391999999999996</v>
      </c>
    </row>
    <row r="79" spans="1:13" x14ac:dyDescent="0.25">
      <c r="A79" s="2">
        <v>40781</v>
      </c>
      <c r="B79">
        <v>3.6</v>
      </c>
      <c r="C79">
        <v>7.4126000000000003</v>
      </c>
      <c r="D79">
        <v>7.4126000000000003</v>
      </c>
      <c r="E79">
        <v>2.1899000000000002</v>
      </c>
      <c r="F79">
        <v>11.231299999999999</v>
      </c>
      <c r="G79">
        <v>9.0414999999999992</v>
      </c>
      <c r="H79">
        <v>1.1827000000000001</v>
      </c>
      <c r="I79">
        <v>56.256300000000003</v>
      </c>
      <c r="J79">
        <v>26.234999999999999</v>
      </c>
      <c r="K79">
        <v>15.432</v>
      </c>
      <c r="L79">
        <v>68.700999999999993</v>
      </c>
      <c r="M79">
        <v>81.344999999999999</v>
      </c>
    </row>
    <row r="80" spans="1:13" x14ac:dyDescent="0.25">
      <c r="A80" s="2">
        <v>40784</v>
      </c>
      <c r="B80">
        <v>3.8025000000000002</v>
      </c>
      <c r="C80">
        <v>5.625</v>
      </c>
      <c r="D80">
        <v>5.625</v>
      </c>
      <c r="E80">
        <v>2.2561</v>
      </c>
      <c r="F80">
        <v>11.0953</v>
      </c>
      <c r="G80">
        <v>8.8391999999999999</v>
      </c>
      <c r="H80">
        <v>1.1898</v>
      </c>
      <c r="I80">
        <v>59.420699999999997</v>
      </c>
      <c r="J80">
        <v>26.234999999999999</v>
      </c>
      <c r="K80">
        <v>15.432</v>
      </c>
      <c r="L80">
        <v>73.600999999999999</v>
      </c>
      <c r="M80">
        <v>82.536000000000001</v>
      </c>
    </row>
    <row r="81" spans="1:13" x14ac:dyDescent="0.25">
      <c r="A81" s="2">
        <v>40785</v>
      </c>
      <c r="B81">
        <v>4</v>
      </c>
      <c r="C81">
        <v>5.194</v>
      </c>
      <c r="D81">
        <v>5.194</v>
      </c>
      <c r="E81">
        <v>2.1766999999999999</v>
      </c>
      <c r="F81">
        <v>11.0533</v>
      </c>
      <c r="G81">
        <v>8.8765999999999998</v>
      </c>
      <c r="H81">
        <v>1.1912</v>
      </c>
      <c r="I81">
        <v>62.506999999999998</v>
      </c>
      <c r="J81">
        <v>26.234999999999999</v>
      </c>
      <c r="K81">
        <v>15.432</v>
      </c>
      <c r="L81">
        <v>75.835999999999999</v>
      </c>
      <c r="M81">
        <v>83.805000000000007</v>
      </c>
    </row>
    <row r="82" spans="1:13" x14ac:dyDescent="0.25">
      <c r="A82" s="2">
        <v>40786</v>
      </c>
      <c r="B82">
        <v>3.9</v>
      </c>
      <c r="C82">
        <v>-2.5</v>
      </c>
      <c r="D82">
        <v>-2.5</v>
      </c>
      <c r="E82">
        <v>2.2233999999999998</v>
      </c>
      <c r="F82">
        <v>11.031599999999999</v>
      </c>
      <c r="G82">
        <v>8.8081999999999994</v>
      </c>
      <c r="H82">
        <v>1.1893</v>
      </c>
      <c r="I82">
        <v>60.944299999999998</v>
      </c>
      <c r="J82">
        <v>26.234999999999999</v>
      </c>
      <c r="K82">
        <v>15.432</v>
      </c>
      <c r="L82">
        <v>74.444999999999993</v>
      </c>
      <c r="M82">
        <v>82.186000000000007</v>
      </c>
    </row>
    <row r="83" spans="1:13" x14ac:dyDescent="0.25">
      <c r="A83" s="2">
        <v>40787</v>
      </c>
      <c r="B83">
        <v>3.8</v>
      </c>
      <c r="C83">
        <v>-2.5640999999999998</v>
      </c>
      <c r="D83">
        <v>-2.5640999999999998</v>
      </c>
      <c r="E83">
        <v>2.1301999999999999</v>
      </c>
      <c r="F83">
        <v>11.0787</v>
      </c>
      <c r="G83">
        <v>8.9484999999999992</v>
      </c>
      <c r="H83">
        <v>1.1850000000000001</v>
      </c>
      <c r="I83">
        <v>59.381599999999999</v>
      </c>
      <c r="J83">
        <v>26.234999999999999</v>
      </c>
      <c r="K83">
        <v>15.432</v>
      </c>
      <c r="L83">
        <v>75.111999999999995</v>
      </c>
      <c r="M83">
        <v>82.174000000000007</v>
      </c>
    </row>
    <row r="84" spans="1:13" x14ac:dyDescent="0.25">
      <c r="A84" s="2">
        <v>40788</v>
      </c>
      <c r="B84">
        <v>3.85</v>
      </c>
      <c r="C84">
        <v>1.3158000000000001</v>
      </c>
      <c r="D84">
        <v>1.3158000000000001</v>
      </c>
      <c r="E84">
        <v>1.9857</v>
      </c>
      <c r="F84">
        <v>11.2005</v>
      </c>
      <c r="G84">
        <v>9.2148000000000003</v>
      </c>
      <c r="H84">
        <v>1.1706000000000001</v>
      </c>
      <c r="I84">
        <v>60.162999999999997</v>
      </c>
      <c r="J84">
        <v>26.234999999999999</v>
      </c>
      <c r="K84">
        <v>15.432</v>
      </c>
      <c r="L84">
        <v>69.185000000000002</v>
      </c>
      <c r="M84">
        <v>81.078000000000003</v>
      </c>
    </row>
    <row r="85" spans="1:13" x14ac:dyDescent="0.25">
      <c r="A85" s="2">
        <v>40792</v>
      </c>
      <c r="B85">
        <v>3.5</v>
      </c>
      <c r="C85">
        <v>-9.0908999999999995</v>
      </c>
      <c r="D85">
        <v>-9.0908999999999995</v>
      </c>
      <c r="E85">
        <v>1.984</v>
      </c>
      <c r="F85">
        <v>11.213699999999999</v>
      </c>
      <c r="G85">
        <v>9.2296999999999993</v>
      </c>
      <c r="H85">
        <v>1.1957</v>
      </c>
      <c r="I85">
        <v>54.693600000000004</v>
      </c>
      <c r="J85">
        <v>26.234999999999999</v>
      </c>
      <c r="K85">
        <v>15.432</v>
      </c>
      <c r="L85">
        <v>89.165999999999997</v>
      </c>
      <c r="M85">
        <v>84.058999999999997</v>
      </c>
    </row>
    <row r="86" spans="1:13" x14ac:dyDescent="0.25">
      <c r="A86" s="2">
        <v>40793</v>
      </c>
      <c r="B86">
        <v>3.65</v>
      </c>
      <c r="C86">
        <v>4.2857000000000003</v>
      </c>
      <c r="D86">
        <v>4.2857000000000003</v>
      </c>
      <c r="E86">
        <v>2.0428999999999999</v>
      </c>
      <c r="F86">
        <v>11.071999999999999</v>
      </c>
      <c r="G86">
        <v>9.0290999999999997</v>
      </c>
      <c r="H86">
        <v>1.1998</v>
      </c>
      <c r="I86">
        <v>57.037599999999998</v>
      </c>
      <c r="J86">
        <v>26.234999999999999</v>
      </c>
      <c r="K86">
        <v>15.432</v>
      </c>
      <c r="L86">
        <v>85.001999999999995</v>
      </c>
      <c r="M86">
        <v>85.71</v>
      </c>
    </row>
    <row r="87" spans="1:13" x14ac:dyDescent="0.25">
      <c r="A87" s="2">
        <v>40794</v>
      </c>
      <c r="B87">
        <v>3.6</v>
      </c>
      <c r="C87">
        <v>-1.3698999999999999</v>
      </c>
      <c r="D87">
        <v>-1.3698999999999999</v>
      </c>
      <c r="E87">
        <v>1.9786999999999999</v>
      </c>
      <c r="F87">
        <v>11.1059</v>
      </c>
      <c r="G87">
        <v>9.1271000000000004</v>
      </c>
      <c r="H87">
        <v>1.1997</v>
      </c>
      <c r="I87">
        <v>56.256300000000003</v>
      </c>
      <c r="J87">
        <v>26.234999999999999</v>
      </c>
      <c r="K87">
        <v>15.432</v>
      </c>
      <c r="L87">
        <v>85.751999999999995</v>
      </c>
      <c r="M87">
        <v>85.683000000000007</v>
      </c>
    </row>
    <row r="88" spans="1:13" x14ac:dyDescent="0.25">
      <c r="A88" s="2">
        <v>40795</v>
      </c>
      <c r="B88">
        <v>3.7366000000000001</v>
      </c>
      <c r="C88">
        <v>3.7934000000000001</v>
      </c>
      <c r="D88">
        <v>3.7934000000000001</v>
      </c>
      <c r="E88">
        <v>1.9182999999999999</v>
      </c>
      <c r="F88">
        <v>11.239599999999999</v>
      </c>
      <c r="G88">
        <v>9.3213000000000008</v>
      </c>
      <c r="H88">
        <v>1.1796</v>
      </c>
      <c r="I88">
        <v>58.390300000000003</v>
      </c>
      <c r="J88">
        <v>26.234999999999999</v>
      </c>
      <c r="K88">
        <v>15.432</v>
      </c>
      <c r="L88">
        <v>79.225999999999999</v>
      </c>
      <c r="M88">
        <v>86.72</v>
      </c>
    </row>
    <row r="89" spans="1:13" x14ac:dyDescent="0.25">
      <c r="A89" s="2">
        <v>40798</v>
      </c>
      <c r="B89">
        <v>3.5</v>
      </c>
      <c r="C89">
        <v>-6.3310000000000004</v>
      </c>
      <c r="D89">
        <v>-6.3310000000000004</v>
      </c>
      <c r="E89">
        <v>1.9475</v>
      </c>
      <c r="F89">
        <v>11.217599999999999</v>
      </c>
      <c r="G89">
        <v>9.2700999999999993</v>
      </c>
      <c r="H89">
        <v>1.1781999999999999</v>
      </c>
      <c r="I89">
        <v>54.693600000000004</v>
      </c>
      <c r="J89">
        <v>26.234999999999999</v>
      </c>
      <c r="K89">
        <v>15.432</v>
      </c>
      <c r="L89">
        <v>80.594999999999999</v>
      </c>
      <c r="M89">
        <v>82.603999999999999</v>
      </c>
    </row>
    <row r="90" spans="1:13" x14ac:dyDescent="0.25">
      <c r="A90" s="2">
        <v>40799</v>
      </c>
      <c r="B90">
        <v>3.55</v>
      </c>
      <c r="C90">
        <v>1.4285999999999999</v>
      </c>
      <c r="D90">
        <v>1.4285999999999999</v>
      </c>
      <c r="E90">
        <v>1.9906000000000001</v>
      </c>
      <c r="F90">
        <v>11.1722</v>
      </c>
      <c r="G90">
        <v>9.1814999999999998</v>
      </c>
      <c r="H90">
        <v>1.1788000000000001</v>
      </c>
      <c r="I90">
        <v>55.474899999999998</v>
      </c>
      <c r="J90">
        <v>26.234999999999999</v>
      </c>
      <c r="K90">
        <v>15.432</v>
      </c>
      <c r="L90">
        <v>73.900999999999996</v>
      </c>
      <c r="M90">
        <v>79.974999999999994</v>
      </c>
    </row>
    <row r="91" spans="1:13" x14ac:dyDescent="0.25">
      <c r="A91" s="2">
        <v>40800</v>
      </c>
      <c r="B91">
        <v>3.7250000000000001</v>
      </c>
      <c r="C91">
        <v>4.9295999999999998</v>
      </c>
      <c r="D91">
        <v>4.9295999999999998</v>
      </c>
      <c r="E91">
        <v>1.9837</v>
      </c>
      <c r="F91">
        <v>11.104699999999999</v>
      </c>
      <c r="G91">
        <v>9.1211000000000002</v>
      </c>
      <c r="H91">
        <v>1.1851</v>
      </c>
      <c r="I91">
        <v>58.209600000000002</v>
      </c>
      <c r="J91">
        <v>26.234999999999999</v>
      </c>
      <c r="K91">
        <v>15.432</v>
      </c>
      <c r="L91">
        <v>80.272999999999996</v>
      </c>
      <c r="M91">
        <v>81.581999999999994</v>
      </c>
    </row>
    <row r="92" spans="1:13" x14ac:dyDescent="0.25">
      <c r="A92" s="2">
        <v>40801</v>
      </c>
      <c r="B92">
        <v>3.71</v>
      </c>
      <c r="C92">
        <v>-0.4027</v>
      </c>
      <c r="D92">
        <v>-0.4027</v>
      </c>
      <c r="E92">
        <v>2.0819999999999999</v>
      </c>
      <c r="F92">
        <v>11.0336</v>
      </c>
      <c r="G92">
        <v>8.9515999999999991</v>
      </c>
      <c r="H92">
        <v>1.18</v>
      </c>
      <c r="I92">
        <v>57.975200000000001</v>
      </c>
      <c r="J92">
        <v>26.234999999999999</v>
      </c>
      <c r="K92">
        <v>15.432</v>
      </c>
      <c r="L92">
        <v>79.278999999999996</v>
      </c>
      <c r="M92">
        <v>78.661000000000001</v>
      </c>
    </row>
    <row r="93" spans="1:13" x14ac:dyDescent="0.25">
      <c r="A93" s="2">
        <v>40802</v>
      </c>
      <c r="B93">
        <v>3.9</v>
      </c>
      <c r="C93">
        <v>5.1212999999999997</v>
      </c>
      <c r="D93">
        <v>5.1212999999999997</v>
      </c>
      <c r="E93">
        <v>2.0478999999999998</v>
      </c>
      <c r="F93">
        <v>11.0106</v>
      </c>
      <c r="G93">
        <v>8.9627999999999997</v>
      </c>
      <c r="H93">
        <v>1.1792</v>
      </c>
      <c r="I93">
        <v>60.944299999999998</v>
      </c>
      <c r="J93">
        <v>26.234999999999999</v>
      </c>
      <c r="K93">
        <v>15.432</v>
      </c>
      <c r="L93">
        <v>83.995000000000005</v>
      </c>
      <c r="M93">
        <v>79.759</v>
      </c>
    </row>
    <row r="94" spans="1:13" x14ac:dyDescent="0.25">
      <c r="A94" s="2">
        <v>40805</v>
      </c>
      <c r="B94">
        <v>3.6034000000000002</v>
      </c>
      <c r="C94">
        <v>-7.6041999999999996</v>
      </c>
      <c r="D94">
        <v>-7.6041999999999996</v>
      </c>
      <c r="E94">
        <v>1.9506000000000001</v>
      </c>
      <c r="F94">
        <v>11.0588</v>
      </c>
      <c r="G94">
        <v>9.1082000000000001</v>
      </c>
      <c r="H94">
        <v>1.1846000000000001</v>
      </c>
      <c r="I94">
        <v>56.31</v>
      </c>
      <c r="J94">
        <v>26.234999999999999</v>
      </c>
      <c r="K94">
        <v>15.432</v>
      </c>
      <c r="L94">
        <v>78.173000000000002</v>
      </c>
      <c r="M94">
        <v>76.034000000000006</v>
      </c>
    </row>
    <row r="95" spans="1:13" x14ac:dyDescent="0.25">
      <c r="A95" s="2">
        <v>40806</v>
      </c>
      <c r="B95">
        <v>3.6</v>
      </c>
      <c r="C95">
        <v>-9.5399999999999999E-2</v>
      </c>
      <c r="D95">
        <v>-9.5399999999999999E-2</v>
      </c>
      <c r="E95">
        <v>1.9384999999999999</v>
      </c>
      <c r="F95">
        <v>11.0601</v>
      </c>
      <c r="G95">
        <v>9.1216000000000008</v>
      </c>
      <c r="H95">
        <v>1.1844999999999999</v>
      </c>
      <c r="I95">
        <v>56.256300000000003</v>
      </c>
      <c r="J95">
        <v>26.234999999999999</v>
      </c>
      <c r="K95">
        <v>15.432</v>
      </c>
      <c r="L95">
        <v>74.584000000000003</v>
      </c>
      <c r="M95">
        <v>76.037000000000006</v>
      </c>
    </row>
    <row r="96" spans="1:13" x14ac:dyDescent="0.25">
      <c r="A96" s="2">
        <v>40807</v>
      </c>
      <c r="B96">
        <v>3.6</v>
      </c>
      <c r="C96">
        <v>0</v>
      </c>
      <c r="D96">
        <v>0</v>
      </c>
      <c r="E96">
        <v>1.8576000000000001</v>
      </c>
      <c r="F96">
        <v>11.2096</v>
      </c>
      <c r="G96">
        <v>9.3520000000000003</v>
      </c>
      <c r="H96">
        <v>1.1698999999999999</v>
      </c>
      <c r="I96">
        <v>56.256300000000003</v>
      </c>
      <c r="J96">
        <v>26.234999999999999</v>
      </c>
      <c r="K96">
        <v>15.432</v>
      </c>
      <c r="L96">
        <v>74.215000000000003</v>
      </c>
      <c r="M96">
        <v>74.629000000000005</v>
      </c>
    </row>
    <row r="97" spans="1:13" x14ac:dyDescent="0.25">
      <c r="A97" s="2">
        <v>40808</v>
      </c>
      <c r="B97">
        <v>3.3449999999999998</v>
      </c>
      <c r="C97">
        <v>-7.0833000000000004</v>
      </c>
      <c r="D97">
        <v>-7.0833000000000004</v>
      </c>
      <c r="E97">
        <v>1.718</v>
      </c>
      <c r="F97">
        <v>11.3635</v>
      </c>
      <c r="G97">
        <v>9.6455000000000002</v>
      </c>
      <c r="H97">
        <v>1.1842999999999999</v>
      </c>
      <c r="I97">
        <v>52.271500000000003</v>
      </c>
      <c r="J97">
        <v>26.234999999999999</v>
      </c>
      <c r="K97">
        <v>15.432</v>
      </c>
      <c r="L97">
        <v>79.805999999999997</v>
      </c>
      <c r="M97">
        <v>76.894000000000005</v>
      </c>
    </row>
    <row r="98" spans="1:13" x14ac:dyDescent="0.25">
      <c r="A98" s="2">
        <v>40809</v>
      </c>
      <c r="B98">
        <v>3.55</v>
      </c>
      <c r="C98">
        <v>6.1285999999999996</v>
      </c>
      <c r="D98">
        <v>6.1285999999999996</v>
      </c>
      <c r="E98">
        <v>1.8334000000000001</v>
      </c>
      <c r="F98">
        <v>11.334899999999999</v>
      </c>
      <c r="G98">
        <v>9.5015000000000001</v>
      </c>
      <c r="H98">
        <v>1.196</v>
      </c>
      <c r="I98">
        <v>55.474899999999998</v>
      </c>
      <c r="J98">
        <v>26.234999999999999</v>
      </c>
      <c r="K98">
        <v>15.432</v>
      </c>
      <c r="L98">
        <v>81.016999999999996</v>
      </c>
      <c r="M98">
        <v>74.67</v>
      </c>
    </row>
    <row r="99" spans="1:13" x14ac:dyDescent="0.25">
      <c r="A99" s="2">
        <v>40812</v>
      </c>
      <c r="B99">
        <v>3.6</v>
      </c>
      <c r="C99">
        <v>1.4085000000000001</v>
      </c>
      <c r="D99">
        <v>1.4085000000000001</v>
      </c>
      <c r="E99">
        <v>1.9001999999999999</v>
      </c>
      <c r="F99">
        <v>11.226599999999999</v>
      </c>
      <c r="G99">
        <v>9.3263999999999996</v>
      </c>
      <c r="H99">
        <v>1.1873</v>
      </c>
      <c r="I99">
        <v>56.256300000000003</v>
      </c>
      <c r="J99">
        <v>26.234999999999999</v>
      </c>
      <c r="K99">
        <v>15.432</v>
      </c>
      <c r="L99">
        <v>81.007000000000005</v>
      </c>
      <c r="M99">
        <v>74.001999999999995</v>
      </c>
    </row>
    <row r="100" spans="1:13" x14ac:dyDescent="0.25">
      <c r="A100" s="2">
        <v>40813</v>
      </c>
      <c r="B100">
        <v>3.25</v>
      </c>
      <c r="C100">
        <v>-9.7222000000000008</v>
      </c>
      <c r="D100">
        <v>-9.7222000000000008</v>
      </c>
      <c r="E100">
        <v>1.9710999999999999</v>
      </c>
      <c r="F100">
        <v>11.1938</v>
      </c>
      <c r="G100">
        <v>9.2226999999999997</v>
      </c>
      <c r="H100">
        <v>1.1719999999999999</v>
      </c>
      <c r="I100">
        <v>50.786900000000003</v>
      </c>
      <c r="J100">
        <v>26.234999999999999</v>
      </c>
      <c r="K100">
        <v>15.432</v>
      </c>
      <c r="L100">
        <v>92.436999999999998</v>
      </c>
      <c r="M100">
        <v>79.343000000000004</v>
      </c>
    </row>
    <row r="101" spans="1:13" x14ac:dyDescent="0.25">
      <c r="A101" s="2">
        <v>40814</v>
      </c>
      <c r="B101">
        <v>3.05</v>
      </c>
      <c r="C101">
        <v>-6.1538000000000004</v>
      </c>
      <c r="D101">
        <v>-6.1538000000000004</v>
      </c>
      <c r="E101">
        <v>1.9797</v>
      </c>
      <c r="F101">
        <v>11.268599999999999</v>
      </c>
      <c r="G101">
        <v>9.2889999999999997</v>
      </c>
      <c r="H101">
        <v>1.1820999999999999</v>
      </c>
      <c r="I101">
        <v>47.6616</v>
      </c>
      <c r="J101">
        <v>26.234999999999999</v>
      </c>
      <c r="K101">
        <v>15.432</v>
      </c>
      <c r="L101">
        <v>95.585999999999999</v>
      </c>
      <c r="M101">
        <v>81.141000000000005</v>
      </c>
    </row>
    <row r="102" spans="1:13" x14ac:dyDescent="0.25">
      <c r="A102" s="2">
        <v>40815</v>
      </c>
      <c r="B102">
        <v>3.1968999999999999</v>
      </c>
      <c r="C102">
        <v>4.8155999999999999</v>
      </c>
      <c r="D102">
        <v>4.8155999999999999</v>
      </c>
      <c r="E102">
        <v>1.9962</v>
      </c>
      <c r="F102">
        <v>11.218</v>
      </c>
      <c r="G102">
        <v>9.2218</v>
      </c>
      <c r="H102">
        <v>1.1901999999999999</v>
      </c>
      <c r="I102">
        <v>49.956800000000001</v>
      </c>
      <c r="J102">
        <v>26.234999999999999</v>
      </c>
      <c r="K102">
        <v>15.432</v>
      </c>
      <c r="L102">
        <v>94.885999999999996</v>
      </c>
      <c r="M102">
        <v>82.183000000000007</v>
      </c>
    </row>
    <row r="103" spans="1:13" x14ac:dyDescent="0.25">
      <c r="A103" s="2">
        <v>40816</v>
      </c>
      <c r="B103">
        <v>3.0891000000000002</v>
      </c>
      <c r="C103">
        <v>-3.3723999999999998</v>
      </c>
      <c r="D103">
        <v>-3.3723999999999998</v>
      </c>
      <c r="E103">
        <v>1.9154</v>
      </c>
      <c r="F103">
        <v>11.3286</v>
      </c>
      <c r="G103">
        <v>9.4131999999999998</v>
      </c>
      <c r="H103">
        <v>1.1898</v>
      </c>
      <c r="I103">
        <v>48.271999999999998</v>
      </c>
      <c r="J103">
        <v>7.1210000000000004</v>
      </c>
      <c r="K103">
        <v>15.432</v>
      </c>
      <c r="L103">
        <v>89.013999999999996</v>
      </c>
      <c r="M103">
        <v>82.534999999999997</v>
      </c>
    </row>
    <row r="104" spans="1:13" x14ac:dyDescent="0.25">
      <c r="A104" s="2">
        <v>40819</v>
      </c>
      <c r="B104">
        <v>2.7</v>
      </c>
      <c r="C104">
        <v>-12.594799999999999</v>
      </c>
      <c r="D104">
        <v>-12.594799999999999</v>
      </c>
      <c r="E104">
        <v>1.756</v>
      </c>
      <c r="F104">
        <v>11.525</v>
      </c>
      <c r="G104">
        <v>9.7690999999999999</v>
      </c>
      <c r="H104">
        <v>1.2033</v>
      </c>
      <c r="I104">
        <v>42.1922</v>
      </c>
      <c r="J104">
        <v>7.1210000000000004</v>
      </c>
      <c r="K104">
        <v>15.432</v>
      </c>
      <c r="L104">
        <v>108.077</v>
      </c>
      <c r="M104">
        <v>90.953999999999994</v>
      </c>
    </row>
    <row r="105" spans="1:13" x14ac:dyDescent="0.25">
      <c r="A105" s="2">
        <v>40820</v>
      </c>
      <c r="B105">
        <v>2.4024999999999999</v>
      </c>
      <c r="C105">
        <v>-11.0185</v>
      </c>
      <c r="D105">
        <v>-11.0185</v>
      </c>
      <c r="E105">
        <v>1.8207</v>
      </c>
      <c r="F105">
        <v>11.458</v>
      </c>
      <c r="G105">
        <v>9.6372999999999998</v>
      </c>
      <c r="H105">
        <v>1.1635</v>
      </c>
      <c r="I105">
        <v>37.543300000000002</v>
      </c>
      <c r="J105">
        <v>7.1210000000000004</v>
      </c>
      <c r="K105">
        <v>15.432</v>
      </c>
      <c r="L105">
        <v>114.858</v>
      </c>
      <c r="M105">
        <v>95.215999999999994</v>
      </c>
    </row>
    <row r="106" spans="1:13" x14ac:dyDescent="0.25">
      <c r="A106" s="2">
        <v>40821</v>
      </c>
      <c r="B106">
        <v>2.2000000000000002</v>
      </c>
      <c r="C106">
        <v>-8.4286999999999992</v>
      </c>
      <c r="D106">
        <v>-8.4286999999999992</v>
      </c>
      <c r="E106">
        <v>1.8877000000000002</v>
      </c>
      <c r="F106">
        <v>11.4046</v>
      </c>
      <c r="G106">
        <v>9.5169999999999995</v>
      </c>
      <c r="H106">
        <v>1.1395999999999999</v>
      </c>
      <c r="I106">
        <v>34.378799999999998</v>
      </c>
      <c r="J106">
        <v>7.1210000000000004</v>
      </c>
      <c r="K106">
        <v>15.432</v>
      </c>
      <c r="L106">
        <v>116.294</v>
      </c>
      <c r="M106">
        <v>97.194999999999993</v>
      </c>
    </row>
    <row r="107" spans="1:13" x14ac:dyDescent="0.25">
      <c r="A107" s="2">
        <v>40822</v>
      </c>
      <c r="B107">
        <v>2.4005999999999998</v>
      </c>
      <c r="C107">
        <v>9.1193000000000008</v>
      </c>
      <c r="D107">
        <v>9.1193000000000008</v>
      </c>
      <c r="E107">
        <v>1.9872000000000001</v>
      </c>
      <c r="F107">
        <v>11.3207</v>
      </c>
      <c r="G107">
        <v>9.3335000000000008</v>
      </c>
      <c r="H107">
        <v>1.1584000000000001</v>
      </c>
      <c r="I107">
        <v>37.514000000000003</v>
      </c>
      <c r="J107">
        <v>7.1210000000000004</v>
      </c>
      <c r="K107">
        <v>15.432</v>
      </c>
      <c r="L107">
        <v>125.151</v>
      </c>
      <c r="M107">
        <v>101.26600000000001</v>
      </c>
    </row>
    <row r="108" spans="1:13" x14ac:dyDescent="0.25">
      <c r="A108" s="2">
        <v>40823</v>
      </c>
      <c r="B108">
        <v>2.25</v>
      </c>
      <c r="C108">
        <v>-6.2744</v>
      </c>
      <c r="D108">
        <v>-6.2744</v>
      </c>
      <c r="E108">
        <v>2.0764</v>
      </c>
      <c r="F108">
        <v>11.3246</v>
      </c>
      <c r="G108">
        <v>9.2482000000000006</v>
      </c>
      <c r="H108">
        <v>1.1656</v>
      </c>
      <c r="I108">
        <v>35.160200000000003</v>
      </c>
      <c r="J108">
        <v>7.1210000000000004</v>
      </c>
      <c r="K108">
        <v>15.432</v>
      </c>
      <c r="L108">
        <v>120.473</v>
      </c>
      <c r="M108">
        <v>99.090999999999994</v>
      </c>
    </row>
    <row r="109" spans="1:13" x14ac:dyDescent="0.25">
      <c r="A109" s="2">
        <v>40826</v>
      </c>
      <c r="B109">
        <v>2.3525</v>
      </c>
      <c r="C109">
        <v>4.5556000000000001</v>
      </c>
      <c r="D109">
        <v>4.5556000000000001</v>
      </c>
      <c r="E109">
        <v>2.0764</v>
      </c>
      <c r="F109">
        <v>11.1838</v>
      </c>
      <c r="G109">
        <v>9.1074000000000002</v>
      </c>
      <c r="H109">
        <v>1.1837</v>
      </c>
      <c r="I109">
        <v>36.761899999999997</v>
      </c>
      <c r="J109">
        <v>7.1210000000000004</v>
      </c>
      <c r="K109">
        <v>15.432</v>
      </c>
      <c r="L109">
        <v>126.35</v>
      </c>
      <c r="M109">
        <v>98.46</v>
      </c>
    </row>
    <row r="110" spans="1:13" x14ac:dyDescent="0.25">
      <c r="A110" s="2">
        <v>40827</v>
      </c>
      <c r="B110">
        <v>2.2999999999999998</v>
      </c>
      <c r="C110">
        <v>-2.2317</v>
      </c>
      <c r="D110">
        <v>-2.2317</v>
      </c>
      <c r="E110">
        <v>2.1496</v>
      </c>
      <c r="F110">
        <v>11.151</v>
      </c>
      <c r="G110">
        <v>9.0014000000000003</v>
      </c>
      <c r="H110">
        <v>1.1836</v>
      </c>
      <c r="I110">
        <v>35.941499999999998</v>
      </c>
      <c r="J110">
        <v>7.1210000000000004</v>
      </c>
      <c r="K110">
        <v>15.432</v>
      </c>
      <c r="L110">
        <v>125.35599999999999</v>
      </c>
      <c r="M110">
        <v>96.234999999999999</v>
      </c>
    </row>
    <row r="111" spans="1:13" x14ac:dyDescent="0.25">
      <c r="A111" s="2">
        <v>40828</v>
      </c>
      <c r="B111">
        <v>2.2749999999999999</v>
      </c>
      <c r="C111">
        <v>-1.087</v>
      </c>
      <c r="D111">
        <v>-1.087</v>
      </c>
      <c r="E111">
        <v>2.2101000000000002</v>
      </c>
      <c r="F111">
        <v>11.1289</v>
      </c>
      <c r="G111">
        <v>8.9189000000000007</v>
      </c>
      <c r="H111">
        <v>1.1811</v>
      </c>
      <c r="I111">
        <v>35.550800000000002</v>
      </c>
      <c r="J111">
        <v>7.1210000000000004</v>
      </c>
      <c r="K111">
        <v>15.432</v>
      </c>
      <c r="L111">
        <v>117.18</v>
      </c>
      <c r="M111">
        <v>96.245000000000005</v>
      </c>
    </row>
    <row r="112" spans="1:13" x14ac:dyDescent="0.25">
      <c r="A112" s="2">
        <v>40829</v>
      </c>
      <c r="B112">
        <v>2.2250000000000001</v>
      </c>
      <c r="C112">
        <v>-2.1978</v>
      </c>
      <c r="D112">
        <v>-2.1978</v>
      </c>
      <c r="E112">
        <v>2.1833999999999998</v>
      </c>
      <c r="F112">
        <v>11.135199999999999</v>
      </c>
      <c r="G112">
        <v>8.9518000000000004</v>
      </c>
      <c r="H112">
        <v>1.1827000000000001</v>
      </c>
      <c r="I112">
        <v>34.769500000000001</v>
      </c>
      <c r="J112">
        <v>7.1210000000000004</v>
      </c>
      <c r="K112">
        <v>15.432</v>
      </c>
      <c r="L112">
        <v>117.477</v>
      </c>
      <c r="M112">
        <v>96.224999999999994</v>
      </c>
    </row>
    <row r="113" spans="1:13" x14ac:dyDescent="0.25">
      <c r="A113" s="2">
        <v>40830</v>
      </c>
      <c r="B113">
        <v>2.1749999999999998</v>
      </c>
      <c r="C113">
        <v>-2.2471999999999999</v>
      </c>
      <c r="D113">
        <v>-2.2471999999999999</v>
      </c>
      <c r="E113">
        <v>2.2477</v>
      </c>
      <c r="F113">
        <v>11.0877</v>
      </c>
      <c r="G113">
        <v>8.84</v>
      </c>
      <c r="H113">
        <v>1.1615</v>
      </c>
      <c r="I113">
        <v>33.988199999999999</v>
      </c>
      <c r="J113">
        <v>7.1210000000000004</v>
      </c>
      <c r="K113">
        <v>15.432</v>
      </c>
      <c r="L113">
        <v>101.383</v>
      </c>
      <c r="M113">
        <v>95.731999999999999</v>
      </c>
    </row>
    <row r="114" spans="1:13" x14ac:dyDescent="0.25">
      <c r="A114" s="2">
        <v>40833</v>
      </c>
      <c r="B114">
        <v>2.06</v>
      </c>
      <c r="C114">
        <v>-5.2873999999999999</v>
      </c>
      <c r="D114">
        <v>-5.2873999999999999</v>
      </c>
      <c r="E114">
        <v>2.1549999999999998</v>
      </c>
      <c r="F114">
        <v>10.860900000000001</v>
      </c>
      <c r="G114">
        <v>8.7058999999999997</v>
      </c>
      <c r="H114">
        <v>1.1638999999999999</v>
      </c>
      <c r="I114">
        <v>33.798299999999998</v>
      </c>
      <c r="J114">
        <v>7.1210000000000004</v>
      </c>
      <c r="K114">
        <v>15.432</v>
      </c>
      <c r="L114">
        <v>87.42</v>
      </c>
      <c r="M114">
        <v>93.486000000000004</v>
      </c>
    </row>
    <row r="115" spans="1:13" x14ac:dyDescent="0.25">
      <c r="A115" s="2">
        <v>40834</v>
      </c>
      <c r="B115">
        <v>2.0299999999999998</v>
      </c>
      <c r="C115">
        <v>-1.4562999999999999</v>
      </c>
      <c r="D115">
        <v>-1.4562999999999999</v>
      </c>
      <c r="E115">
        <v>2.1762999999999999</v>
      </c>
      <c r="F115">
        <v>11.128</v>
      </c>
      <c r="G115">
        <v>8.9517000000000007</v>
      </c>
      <c r="H115">
        <v>1.1545000000000001</v>
      </c>
      <c r="I115">
        <v>33.306100000000001</v>
      </c>
      <c r="J115">
        <v>7.1210000000000004</v>
      </c>
      <c r="K115">
        <v>15.432</v>
      </c>
      <c r="L115">
        <v>76.244</v>
      </c>
      <c r="M115">
        <v>91.616</v>
      </c>
    </row>
    <row r="116" spans="1:13" x14ac:dyDescent="0.25">
      <c r="A116" s="2">
        <v>40835</v>
      </c>
      <c r="B116">
        <v>2.19</v>
      </c>
      <c r="C116">
        <v>7.8818000000000001</v>
      </c>
      <c r="D116">
        <v>7.8818000000000001</v>
      </c>
      <c r="E116">
        <v>2.1602999999999999</v>
      </c>
      <c r="F116">
        <v>11.220700000000001</v>
      </c>
      <c r="G116">
        <v>9.0602999999999998</v>
      </c>
      <c r="H116">
        <v>1.1388</v>
      </c>
      <c r="I116">
        <v>35.931199999999997</v>
      </c>
      <c r="J116">
        <v>7.1210000000000004</v>
      </c>
      <c r="K116">
        <v>15.432</v>
      </c>
      <c r="L116">
        <v>71.676000000000002</v>
      </c>
      <c r="M116">
        <v>96.028000000000006</v>
      </c>
    </row>
    <row r="117" spans="1:13" x14ac:dyDescent="0.25">
      <c r="A117" s="2">
        <v>40836</v>
      </c>
      <c r="B117">
        <v>2.13</v>
      </c>
      <c r="C117">
        <v>-2.7397</v>
      </c>
      <c r="D117">
        <v>-2.7397</v>
      </c>
      <c r="E117">
        <v>2.1888000000000001</v>
      </c>
      <c r="F117">
        <v>11.1515</v>
      </c>
      <c r="G117">
        <v>8.9626999999999999</v>
      </c>
      <c r="H117">
        <v>1.1351</v>
      </c>
      <c r="I117">
        <v>34.9467</v>
      </c>
      <c r="J117">
        <v>7.1210000000000004</v>
      </c>
      <c r="K117">
        <v>15.432</v>
      </c>
      <c r="L117">
        <v>64.959000000000003</v>
      </c>
      <c r="M117">
        <v>94.572000000000003</v>
      </c>
    </row>
    <row r="118" spans="1:13" x14ac:dyDescent="0.25">
      <c r="A118" s="2">
        <v>40837</v>
      </c>
      <c r="B118">
        <v>2.25</v>
      </c>
      <c r="C118">
        <v>5.6337999999999999</v>
      </c>
      <c r="D118">
        <v>5.6337999999999999</v>
      </c>
      <c r="E118">
        <v>2.2191999999999998</v>
      </c>
      <c r="F118">
        <v>11.116</v>
      </c>
      <c r="G118">
        <v>8.8966999999999992</v>
      </c>
      <c r="H118">
        <v>1.1421999999999999</v>
      </c>
      <c r="I118">
        <v>36.915599999999998</v>
      </c>
      <c r="J118">
        <v>7.1210000000000004</v>
      </c>
      <c r="K118">
        <v>15.432</v>
      </c>
      <c r="L118">
        <v>67.733000000000004</v>
      </c>
      <c r="M118">
        <v>95.978999999999999</v>
      </c>
    </row>
    <row r="119" spans="1:13" x14ac:dyDescent="0.25">
      <c r="A119" s="2">
        <v>40840</v>
      </c>
      <c r="B119">
        <v>2.39</v>
      </c>
      <c r="C119">
        <v>6.2222</v>
      </c>
      <c r="D119">
        <v>6.2222</v>
      </c>
      <c r="E119">
        <v>2.2336</v>
      </c>
      <c r="F119">
        <v>11.0426</v>
      </c>
      <c r="G119">
        <v>8.8089999999999993</v>
      </c>
      <c r="H119">
        <v>1.1342000000000001</v>
      </c>
      <c r="I119">
        <v>39.212600000000002</v>
      </c>
      <c r="J119">
        <v>7.1210000000000004</v>
      </c>
      <c r="K119">
        <v>15.432</v>
      </c>
      <c r="L119">
        <v>74.998999999999995</v>
      </c>
      <c r="M119">
        <v>98.262</v>
      </c>
    </row>
    <row r="120" spans="1:13" x14ac:dyDescent="0.25">
      <c r="A120" s="2">
        <v>40841</v>
      </c>
      <c r="B120">
        <v>2.68</v>
      </c>
      <c r="C120">
        <v>12.133900000000001</v>
      </c>
      <c r="D120">
        <v>12.133900000000001</v>
      </c>
      <c r="E120">
        <v>2.1089000000000002</v>
      </c>
      <c r="F120">
        <v>11.1204</v>
      </c>
      <c r="G120">
        <v>9.0114999999999998</v>
      </c>
      <c r="H120">
        <v>1.0966</v>
      </c>
      <c r="I120">
        <v>43.970599999999997</v>
      </c>
      <c r="J120">
        <v>7.1210000000000004</v>
      </c>
      <c r="K120">
        <v>15.432</v>
      </c>
      <c r="L120">
        <v>94.512</v>
      </c>
      <c r="M120">
        <v>103.983</v>
      </c>
    </row>
    <row r="121" spans="1:13" x14ac:dyDescent="0.25">
      <c r="A121" s="2">
        <v>40842</v>
      </c>
      <c r="B121">
        <v>2.61</v>
      </c>
      <c r="C121">
        <v>-2.6118999999999999</v>
      </c>
      <c r="D121">
        <v>-2.6118999999999999</v>
      </c>
      <c r="E121">
        <v>2.2040999999999999</v>
      </c>
      <c r="F121">
        <v>11.065799999999999</v>
      </c>
      <c r="G121">
        <v>8.8617000000000008</v>
      </c>
      <c r="H121">
        <v>1.0918000000000001</v>
      </c>
      <c r="I121">
        <v>42.822099999999999</v>
      </c>
      <c r="J121">
        <v>7.1210000000000004</v>
      </c>
      <c r="K121">
        <v>15.432</v>
      </c>
      <c r="L121">
        <v>95.126999999999995</v>
      </c>
      <c r="M121">
        <v>104.054</v>
      </c>
    </row>
    <row r="122" spans="1:13" x14ac:dyDescent="0.25">
      <c r="A122" s="2">
        <v>40843</v>
      </c>
      <c r="B122">
        <v>2.69</v>
      </c>
      <c r="C122">
        <v>3.0651000000000002</v>
      </c>
      <c r="D122">
        <v>3.0651000000000002</v>
      </c>
      <c r="E122">
        <v>2.3963999999999999</v>
      </c>
      <c r="F122">
        <v>10.9068</v>
      </c>
      <c r="G122">
        <v>8.5104000000000006</v>
      </c>
      <c r="H122">
        <v>1.0819000000000001</v>
      </c>
      <c r="I122">
        <v>44.134599999999999</v>
      </c>
      <c r="J122">
        <v>7.1210000000000004</v>
      </c>
      <c r="K122">
        <v>15.432</v>
      </c>
      <c r="L122">
        <v>92.013999999999996</v>
      </c>
      <c r="M122">
        <v>103.123</v>
      </c>
    </row>
    <row r="123" spans="1:13" x14ac:dyDescent="0.25">
      <c r="A123" s="2">
        <v>40844</v>
      </c>
      <c r="B123">
        <v>2.64</v>
      </c>
      <c r="C123">
        <v>-1.8587</v>
      </c>
      <c r="D123">
        <v>-1.8587</v>
      </c>
      <c r="E123">
        <v>2.3167</v>
      </c>
      <c r="F123">
        <v>10.795500000000001</v>
      </c>
      <c r="G123">
        <v>8.4787999999999997</v>
      </c>
      <c r="H123">
        <v>1.0733999999999999</v>
      </c>
      <c r="I123">
        <v>43.314300000000003</v>
      </c>
      <c r="J123">
        <v>7.1210000000000004</v>
      </c>
      <c r="K123">
        <v>15.432</v>
      </c>
      <c r="L123">
        <v>83.846999999999994</v>
      </c>
      <c r="M123">
        <v>101.08499999999999</v>
      </c>
    </row>
    <row r="124" spans="1:13" x14ac:dyDescent="0.25">
      <c r="A124" s="2">
        <v>40847</v>
      </c>
      <c r="B124">
        <v>2.37</v>
      </c>
      <c r="C124">
        <v>-10.2273</v>
      </c>
      <c r="D124">
        <v>-10.2273</v>
      </c>
      <c r="E124">
        <v>2.1133000000000002</v>
      </c>
      <c r="F124">
        <v>10.8726</v>
      </c>
      <c r="G124">
        <v>8.7592999999999996</v>
      </c>
      <c r="H124">
        <v>1.0557000000000001</v>
      </c>
      <c r="I124">
        <v>38.884399999999999</v>
      </c>
      <c r="J124">
        <v>7.1210000000000004</v>
      </c>
      <c r="K124">
        <v>15.432</v>
      </c>
      <c r="L124">
        <v>109.999</v>
      </c>
      <c r="M124">
        <v>105.11499999999999</v>
      </c>
    </row>
    <row r="125" spans="1:13" x14ac:dyDescent="0.25">
      <c r="A125" s="2">
        <v>40848</v>
      </c>
      <c r="B125">
        <v>5</v>
      </c>
      <c r="C125">
        <v>110.9705</v>
      </c>
      <c r="D125">
        <v>110.9705</v>
      </c>
      <c r="E125">
        <v>1.9889000000000001</v>
      </c>
      <c r="F125">
        <v>10.981999999999999</v>
      </c>
      <c r="G125">
        <v>8.9930000000000003</v>
      </c>
      <c r="H125">
        <v>0.6502</v>
      </c>
      <c r="I125">
        <v>82.034599999999998</v>
      </c>
      <c r="J125">
        <v>7.1210000000000004</v>
      </c>
      <c r="K125">
        <v>15.432</v>
      </c>
      <c r="L125">
        <v>409.41300000000001</v>
      </c>
      <c r="M125">
        <v>251.029</v>
      </c>
    </row>
    <row r="126" spans="1:13" x14ac:dyDescent="0.25">
      <c r="A126" s="2">
        <v>40849</v>
      </c>
      <c r="B126">
        <v>4.9000000000000004</v>
      </c>
      <c r="C126">
        <v>-2</v>
      </c>
      <c r="D126">
        <v>-2</v>
      </c>
      <c r="E126">
        <v>1.9854000000000001</v>
      </c>
      <c r="F126">
        <v>10.923400000000001</v>
      </c>
      <c r="G126">
        <v>8.9380000000000006</v>
      </c>
      <c r="H126">
        <v>0.64390000000000003</v>
      </c>
      <c r="I126">
        <v>80.393900000000002</v>
      </c>
      <c r="J126">
        <v>7.1210000000000004</v>
      </c>
      <c r="K126">
        <v>15.432</v>
      </c>
      <c r="L126">
        <v>408.71300000000002</v>
      </c>
      <c r="M126">
        <v>249.863</v>
      </c>
    </row>
    <row r="127" spans="1:13" x14ac:dyDescent="0.25">
      <c r="A127" s="2">
        <v>40850</v>
      </c>
      <c r="B127">
        <v>5.4</v>
      </c>
      <c r="C127">
        <v>10.2041</v>
      </c>
      <c r="D127">
        <v>10.2041</v>
      </c>
      <c r="E127">
        <v>2.0733999999999999</v>
      </c>
      <c r="F127">
        <v>10.828900000000001</v>
      </c>
      <c r="G127">
        <v>8.7554999999999996</v>
      </c>
      <c r="H127">
        <v>0.66320000000000001</v>
      </c>
      <c r="I127">
        <v>88.597399999999993</v>
      </c>
      <c r="J127">
        <v>7.1210000000000004</v>
      </c>
      <c r="K127">
        <v>15.432</v>
      </c>
      <c r="L127">
        <v>408.07499999999999</v>
      </c>
      <c r="M127">
        <v>250.76400000000001</v>
      </c>
    </row>
    <row r="128" spans="1:13" x14ac:dyDescent="0.25">
      <c r="A128" s="2">
        <v>40851</v>
      </c>
      <c r="B128">
        <v>5.1100000000000003</v>
      </c>
      <c r="C128">
        <v>-5.3704000000000001</v>
      </c>
      <c r="D128">
        <v>-5.3704000000000001</v>
      </c>
      <c r="E128">
        <v>2.0327000000000002</v>
      </c>
      <c r="F128">
        <v>10.8323</v>
      </c>
      <c r="G128">
        <v>8.7995000000000001</v>
      </c>
      <c r="H128">
        <v>0.6673</v>
      </c>
      <c r="I128">
        <v>83.839399999999998</v>
      </c>
      <c r="J128">
        <v>7.1210000000000004</v>
      </c>
      <c r="K128">
        <v>15.432</v>
      </c>
      <c r="L128">
        <v>416.12</v>
      </c>
      <c r="M128">
        <v>251.631</v>
      </c>
    </row>
    <row r="129" spans="1:13" x14ac:dyDescent="0.25">
      <c r="A129" s="2">
        <v>40854</v>
      </c>
      <c r="B129">
        <v>4.97</v>
      </c>
      <c r="C129">
        <v>-2.7397</v>
      </c>
      <c r="D129">
        <v>-2.7397</v>
      </c>
      <c r="E129">
        <v>2.0371000000000001</v>
      </c>
      <c r="F129">
        <v>10.834300000000001</v>
      </c>
      <c r="G129">
        <v>8.7972000000000001</v>
      </c>
      <c r="H129">
        <v>0.66830000000000001</v>
      </c>
      <c r="I129">
        <v>81.542400000000001</v>
      </c>
      <c r="J129">
        <v>7.1210000000000004</v>
      </c>
      <c r="K129">
        <v>15.432</v>
      </c>
      <c r="L129">
        <v>419.78899999999999</v>
      </c>
      <c r="M129">
        <v>249.46600000000001</v>
      </c>
    </row>
    <row r="130" spans="1:13" x14ac:dyDescent="0.25">
      <c r="A130" s="2">
        <v>40855</v>
      </c>
      <c r="B130">
        <v>4.9000000000000004</v>
      </c>
      <c r="C130">
        <v>-1.4085000000000001</v>
      </c>
      <c r="D130">
        <v>-1.4085000000000001</v>
      </c>
      <c r="E130">
        <v>2.0769000000000002</v>
      </c>
      <c r="F130">
        <v>10.7658</v>
      </c>
      <c r="G130">
        <v>8.6889000000000003</v>
      </c>
      <c r="H130">
        <v>0.66500000000000004</v>
      </c>
      <c r="I130">
        <v>80.393900000000002</v>
      </c>
      <c r="J130">
        <v>7.1210000000000004</v>
      </c>
      <c r="K130">
        <v>15.432</v>
      </c>
      <c r="L130">
        <v>418.93599999999998</v>
      </c>
      <c r="M130">
        <v>248.46600000000001</v>
      </c>
    </row>
    <row r="131" spans="1:13" x14ac:dyDescent="0.25">
      <c r="A131" s="2">
        <v>40856</v>
      </c>
      <c r="B131">
        <v>4.72</v>
      </c>
      <c r="C131">
        <v>-3.6734999999999998</v>
      </c>
      <c r="D131">
        <v>-3.6734999999999998</v>
      </c>
      <c r="E131">
        <v>1.9615</v>
      </c>
      <c r="F131">
        <v>10.922700000000001</v>
      </c>
      <c r="G131">
        <v>8.9611999999999998</v>
      </c>
      <c r="H131">
        <v>0.67120000000000002</v>
      </c>
      <c r="I131">
        <v>77.440700000000007</v>
      </c>
      <c r="J131">
        <v>7.1210000000000004</v>
      </c>
      <c r="K131">
        <v>15.432</v>
      </c>
      <c r="L131">
        <v>422.584</v>
      </c>
      <c r="M131">
        <v>248.785</v>
      </c>
    </row>
    <row r="132" spans="1:13" x14ac:dyDescent="0.25">
      <c r="A132" s="2">
        <v>40857</v>
      </c>
      <c r="B132">
        <v>4.4000000000000004</v>
      </c>
      <c r="C132">
        <v>-6.7797000000000001</v>
      </c>
      <c r="D132">
        <v>-6.7797000000000001</v>
      </c>
      <c r="E132">
        <v>2.0564</v>
      </c>
      <c r="F132">
        <v>10.9072</v>
      </c>
      <c r="G132">
        <v>8.8507999999999996</v>
      </c>
      <c r="H132">
        <v>0.66310000000000002</v>
      </c>
      <c r="I132">
        <v>72.1905</v>
      </c>
      <c r="J132">
        <v>7.1210000000000004</v>
      </c>
      <c r="K132">
        <v>15.432</v>
      </c>
      <c r="L132">
        <v>426.68299999999999</v>
      </c>
      <c r="M132">
        <v>249.655</v>
      </c>
    </row>
    <row r="133" spans="1:13" x14ac:dyDescent="0.25">
      <c r="A133" s="2">
        <v>40858</v>
      </c>
      <c r="B133">
        <v>4.1500000000000004</v>
      </c>
      <c r="C133">
        <v>-5.6818</v>
      </c>
      <c r="D133">
        <v>-5.6818</v>
      </c>
      <c r="E133">
        <v>2.0564</v>
      </c>
      <c r="F133">
        <v>10.809699999999999</v>
      </c>
      <c r="G133">
        <v>8.7532999999999994</v>
      </c>
      <c r="H133">
        <v>0.64859999999999995</v>
      </c>
      <c r="I133">
        <v>68.088700000000003</v>
      </c>
      <c r="J133">
        <v>7.1210000000000004</v>
      </c>
      <c r="K133">
        <v>15.432</v>
      </c>
      <c r="L133">
        <v>421.28</v>
      </c>
      <c r="M133">
        <v>246.51900000000001</v>
      </c>
    </row>
    <row r="134" spans="1:13" x14ac:dyDescent="0.25">
      <c r="A134" s="2">
        <v>40861</v>
      </c>
      <c r="B134">
        <v>4.1399999999999997</v>
      </c>
      <c r="C134">
        <v>-0.24099999999999999</v>
      </c>
      <c r="D134">
        <v>-0.24099999999999999</v>
      </c>
      <c r="E134">
        <v>2.0556000000000001</v>
      </c>
      <c r="F134">
        <v>10.8468</v>
      </c>
      <c r="G134">
        <v>8.7912999999999997</v>
      </c>
      <c r="H134">
        <v>0.63349999999999995</v>
      </c>
      <c r="I134">
        <v>67.936700000000002</v>
      </c>
      <c r="J134">
        <v>7.1210000000000004</v>
      </c>
      <c r="K134">
        <v>15.435</v>
      </c>
      <c r="L134">
        <v>79.95</v>
      </c>
      <c r="M134">
        <v>243.208</v>
      </c>
    </row>
    <row r="135" spans="1:13" x14ac:dyDescent="0.25">
      <c r="A135" s="2">
        <v>40862</v>
      </c>
      <c r="B135">
        <v>3.91</v>
      </c>
      <c r="C135">
        <v>-5.5556000000000001</v>
      </c>
      <c r="D135">
        <v>-5.5556000000000001</v>
      </c>
      <c r="E135">
        <v>2.0451000000000001</v>
      </c>
      <c r="F135">
        <v>10.820600000000001</v>
      </c>
      <c r="G135">
        <v>8.7753999999999994</v>
      </c>
      <c r="H135">
        <v>0.63019999999999998</v>
      </c>
      <c r="I135">
        <v>64.162400000000005</v>
      </c>
      <c r="J135">
        <v>7.1210000000000004</v>
      </c>
      <c r="K135">
        <v>15.435</v>
      </c>
      <c r="L135">
        <v>82.268000000000001</v>
      </c>
      <c r="M135">
        <v>242.12100000000001</v>
      </c>
    </row>
    <row r="136" spans="1:13" x14ac:dyDescent="0.25">
      <c r="A136" s="2">
        <v>40863</v>
      </c>
      <c r="B136">
        <v>3.9167999999999998</v>
      </c>
      <c r="C136">
        <v>0.17419999999999999</v>
      </c>
      <c r="D136">
        <v>0.17419999999999999</v>
      </c>
      <c r="E136">
        <v>2</v>
      </c>
      <c r="F136">
        <v>10.886900000000001</v>
      </c>
      <c r="G136">
        <v>8.8869000000000007</v>
      </c>
      <c r="H136">
        <v>0.62790000000000001</v>
      </c>
      <c r="I136">
        <v>64.274199999999993</v>
      </c>
      <c r="J136">
        <v>7.1210000000000004</v>
      </c>
      <c r="K136">
        <v>15.435</v>
      </c>
      <c r="L136">
        <v>42.621000000000002</v>
      </c>
      <c r="M136">
        <v>241.262</v>
      </c>
    </row>
    <row r="137" spans="1:13" x14ac:dyDescent="0.25">
      <c r="A137" s="2">
        <v>40864</v>
      </c>
      <c r="B137">
        <v>3.73</v>
      </c>
      <c r="C137">
        <v>-4.7694999999999999</v>
      </c>
      <c r="D137">
        <v>-4.7694999999999999</v>
      </c>
      <c r="E137">
        <v>1.9601999999999999</v>
      </c>
      <c r="F137">
        <v>10.960699999999999</v>
      </c>
      <c r="G137">
        <v>9.0005000000000006</v>
      </c>
      <c r="H137">
        <v>0.63600000000000001</v>
      </c>
      <c r="I137">
        <v>61.208599999999997</v>
      </c>
      <c r="J137">
        <v>7.1210000000000004</v>
      </c>
      <c r="K137">
        <v>15.435</v>
      </c>
      <c r="L137">
        <v>41.807000000000002</v>
      </c>
      <c r="M137">
        <v>240.80799999999999</v>
      </c>
    </row>
    <row r="138" spans="1:13" x14ac:dyDescent="0.25">
      <c r="A138" s="2">
        <v>40865</v>
      </c>
      <c r="B138">
        <v>3.73</v>
      </c>
      <c r="C138">
        <v>0</v>
      </c>
      <c r="D138">
        <v>0</v>
      </c>
      <c r="E138">
        <v>2.0104000000000002</v>
      </c>
      <c r="F138">
        <v>10.9618</v>
      </c>
      <c r="G138">
        <v>8.9513999999999996</v>
      </c>
      <c r="H138">
        <v>0.63619999999999999</v>
      </c>
      <c r="I138">
        <v>61.208599999999997</v>
      </c>
      <c r="J138">
        <v>7.1210000000000004</v>
      </c>
      <c r="K138">
        <v>15.435</v>
      </c>
      <c r="L138">
        <v>45.834000000000003</v>
      </c>
      <c r="M138">
        <v>240.71199999999999</v>
      </c>
    </row>
    <row r="139" spans="1:13" x14ac:dyDescent="0.25">
      <c r="A139" s="2">
        <v>40868</v>
      </c>
      <c r="B139">
        <v>3.56</v>
      </c>
      <c r="C139">
        <v>-4.5575999999999999</v>
      </c>
      <c r="D139">
        <v>-4.5575999999999999</v>
      </c>
      <c r="E139">
        <v>1.9550000000000001</v>
      </c>
      <c r="F139">
        <v>11.0481</v>
      </c>
      <c r="G139">
        <v>9.0931999999999995</v>
      </c>
      <c r="H139">
        <v>0.65369999999999995</v>
      </c>
      <c r="I139">
        <v>58.418999999999997</v>
      </c>
      <c r="J139">
        <v>7.1210000000000004</v>
      </c>
      <c r="K139">
        <v>15.435</v>
      </c>
      <c r="L139">
        <v>45.073</v>
      </c>
      <c r="M139">
        <v>241.17599999999999</v>
      </c>
    </row>
    <row r="140" spans="1:13" x14ac:dyDescent="0.25">
      <c r="A140" s="2">
        <v>40869</v>
      </c>
      <c r="B140">
        <v>3.61</v>
      </c>
      <c r="C140">
        <v>1.4045000000000001</v>
      </c>
      <c r="D140">
        <v>1.4045000000000001</v>
      </c>
      <c r="E140">
        <v>1.917</v>
      </c>
      <c r="F140">
        <v>11.0787</v>
      </c>
      <c r="G140">
        <v>9.1616</v>
      </c>
      <c r="H140">
        <v>0.65290000000000004</v>
      </c>
      <c r="I140">
        <v>59.2395</v>
      </c>
      <c r="J140">
        <v>7.1210000000000004</v>
      </c>
      <c r="K140">
        <v>15.435</v>
      </c>
      <c r="L140">
        <v>52.244999999999997</v>
      </c>
      <c r="M140">
        <v>241.04300000000001</v>
      </c>
    </row>
    <row r="141" spans="1:13" x14ac:dyDescent="0.25">
      <c r="A141" s="2">
        <v>40870</v>
      </c>
      <c r="B141">
        <v>3.51</v>
      </c>
      <c r="C141">
        <v>-2.7701000000000002</v>
      </c>
      <c r="D141">
        <v>-2.7701000000000002</v>
      </c>
      <c r="E141">
        <v>1.8835</v>
      </c>
      <c r="F141">
        <v>11.1839</v>
      </c>
      <c r="G141">
        <v>9.3004999999999995</v>
      </c>
      <c r="H141">
        <v>0.65680000000000005</v>
      </c>
      <c r="I141">
        <v>57.598500000000001</v>
      </c>
      <c r="J141">
        <v>7.1210000000000004</v>
      </c>
      <c r="K141">
        <v>15.435</v>
      </c>
      <c r="L141">
        <v>46.213000000000001</v>
      </c>
      <c r="M141">
        <v>241.13499999999999</v>
      </c>
    </row>
    <row r="142" spans="1:13" x14ac:dyDescent="0.25">
      <c r="A142" s="2">
        <v>40872</v>
      </c>
      <c r="B142">
        <v>3.44</v>
      </c>
      <c r="C142">
        <v>-1.9943</v>
      </c>
      <c r="D142">
        <v>-1.9943</v>
      </c>
      <c r="E142">
        <v>1.9635</v>
      </c>
      <c r="F142">
        <v>11.217599999999999</v>
      </c>
      <c r="G142">
        <v>9.2540999999999993</v>
      </c>
      <c r="H142">
        <v>0.65639999999999998</v>
      </c>
      <c r="I142">
        <v>56.449800000000003</v>
      </c>
      <c r="J142">
        <v>7.1210000000000004</v>
      </c>
      <c r="K142">
        <v>15.435</v>
      </c>
      <c r="L142">
        <v>41.572000000000003</v>
      </c>
      <c r="M142">
        <v>241.09800000000001</v>
      </c>
    </row>
    <row r="143" spans="1:13" x14ac:dyDescent="0.25">
      <c r="A143" s="2">
        <v>40875</v>
      </c>
      <c r="B143">
        <v>3.5</v>
      </c>
      <c r="C143">
        <v>1.7442</v>
      </c>
      <c r="D143">
        <v>1.7442</v>
      </c>
      <c r="E143">
        <v>1.9739</v>
      </c>
      <c r="F143">
        <v>11.093400000000001</v>
      </c>
      <c r="G143">
        <v>9.1195000000000004</v>
      </c>
      <c r="H143">
        <v>0.65669999999999995</v>
      </c>
      <c r="I143">
        <v>57.434399999999997</v>
      </c>
      <c r="J143">
        <v>7.1210000000000004</v>
      </c>
      <c r="K143">
        <v>15.435</v>
      </c>
      <c r="L143">
        <v>45.569000000000003</v>
      </c>
      <c r="M143">
        <v>240.11500000000001</v>
      </c>
    </row>
    <row r="144" spans="1:13" x14ac:dyDescent="0.25">
      <c r="A144" s="2">
        <v>40876</v>
      </c>
      <c r="B144">
        <v>3.26</v>
      </c>
      <c r="C144">
        <v>-6.8571</v>
      </c>
      <c r="D144">
        <v>-6.8571</v>
      </c>
      <c r="E144">
        <v>1.9912999999999998</v>
      </c>
      <c r="F144">
        <v>11.0587</v>
      </c>
      <c r="G144">
        <v>9.0673999999999992</v>
      </c>
      <c r="H144">
        <v>0.65510000000000002</v>
      </c>
      <c r="I144">
        <v>53.496000000000002</v>
      </c>
      <c r="J144">
        <v>7.1210000000000004</v>
      </c>
      <c r="K144">
        <v>15.435</v>
      </c>
      <c r="L144">
        <v>49.793999999999997</v>
      </c>
      <c r="M144">
        <v>241.423</v>
      </c>
    </row>
    <row r="145" spans="1:13" x14ac:dyDescent="0.25">
      <c r="A145" s="2">
        <v>40877</v>
      </c>
      <c r="B145">
        <v>3.5300000000000002</v>
      </c>
      <c r="C145">
        <v>8.2821999999999996</v>
      </c>
      <c r="D145">
        <v>8.2821999999999996</v>
      </c>
      <c r="E145">
        <v>2.0680000000000001</v>
      </c>
      <c r="F145">
        <v>10.8675</v>
      </c>
      <c r="G145">
        <v>8.7995000000000001</v>
      </c>
      <c r="H145">
        <v>0.68220000000000003</v>
      </c>
      <c r="I145">
        <v>57.926699999999997</v>
      </c>
      <c r="J145">
        <v>7.1210000000000004</v>
      </c>
      <c r="K145">
        <v>15.435</v>
      </c>
      <c r="L145">
        <v>73.070999999999998</v>
      </c>
      <c r="M145">
        <v>241.51</v>
      </c>
    </row>
    <row r="146" spans="1:13" x14ac:dyDescent="0.25">
      <c r="A146" s="2">
        <v>40878</v>
      </c>
      <c r="B146">
        <v>3.56</v>
      </c>
      <c r="C146">
        <v>0.84989999999999999</v>
      </c>
      <c r="D146">
        <v>0.84989999999999999</v>
      </c>
      <c r="E146">
        <v>2.0872999999999999</v>
      </c>
      <c r="F146">
        <v>10.854699999999999</v>
      </c>
      <c r="G146">
        <v>8.7674000000000003</v>
      </c>
      <c r="H146">
        <v>0.68640000000000001</v>
      </c>
      <c r="I146">
        <v>58.418999999999997</v>
      </c>
      <c r="J146">
        <v>7.1210000000000004</v>
      </c>
      <c r="K146">
        <v>15.435</v>
      </c>
      <c r="L146">
        <v>69.988</v>
      </c>
      <c r="M146">
        <v>241.137</v>
      </c>
    </row>
    <row r="147" spans="1:13" x14ac:dyDescent="0.25">
      <c r="A147" s="2">
        <v>40879</v>
      </c>
      <c r="B147">
        <v>3.81</v>
      </c>
      <c r="C147">
        <v>7.0225</v>
      </c>
      <c r="D147">
        <v>7.0225</v>
      </c>
      <c r="E147">
        <v>2.0331000000000001</v>
      </c>
      <c r="F147">
        <v>10.8354</v>
      </c>
      <c r="G147">
        <v>8.8024000000000004</v>
      </c>
      <c r="H147">
        <v>0.68600000000000005</v>
      </c>
      <c r="I147">
        <v>62.5214</v>
      </c>
      <c r="J147">
        <v>7.1210000000000004</v>
      </c>
      <c r="K147">
        <v>15.435</v>
      </c>
      <c r="L147">
        <v>80.36</v>
      </c>
      <c r="M147">
        <v>241.35599999999999</v>
      </c>
    </row>
    <row r="148" spans="1:13" x14ac:dyDescent="0.25">
      <c r="A148" s="2">
        <v>40882</v>
      </c>
      <c r="B148">
        <v>3.79</v>
      </c>
      <c r="C148">
        <v>-0.52490000000000003</v>
      </c>
      <c r="D148">
        <v>-0.52490000000000003</v>
      </c>
      <c r="E148">
        <v>2.0436000000000001</v>
      </c>
      <c r="F148">
        <v>10.7803</v>
      </c>
      <c r="G148">
        <v>8.7367000000000008</v>
      </c>
      <c r="H148">
        <v>0.68420000000000003</v>
      </c>
      <c r="I148">
        <v>62.193199999999997</v>
      </c>
      <c r="J148">
        <v>7.1210000000000004</v>
      </c>
      <c r="K148">
        <v>15.435</v>
      </c>
      <c r="L148">
        <v>75.061000000000007</v>
      </c>
      <c r="M148">
        <v>241.09</v>
      </c>
    </row>
    <row r="149" spans="1:13" x14ac:dyDescent="0.25">
      <c r="A149" s="2">
        <v>40883</v>
      </c>
      <c r="B149">
        <v>3.67</v>
      </c>
      <c r="C149">
        <v>-3.1661999999999999</v>
      </c>
      <c r="D149">
        <v>-3.1661999999999999</v>
      </c>
      <c r="E149">
        <v>2.0891000000000002</v>
      </c>
      <c r="F149">
        <v>10.765000000000001</v>
      </c>
      <c r="G149">
        <v>8.6759000000000004</v>
      </c>
      <c r="H149">
        <v>0.68389999999999995</v>
      </c>
      <c r="I149">
        <v>60.2241</v>
      </c>
      <c r="J149">
        <v>7.1210000000000004</v>
      </c>
      <c r="K149">
        <v>15.435</v>
      </c>
      <c r="L149">
        <v>77.712000000000003</v>
      </c>
      <c r="M149">
        <v>239.51400000000001</v>
      </c>
    </row>
    <row r="150" spans="1:13" x14ac:dyDescent="0.25">
      <c r="A150" s="2">
        <v>40884</v>
      </c>
      <c r="B150">
        <v>3.7</v>
      </c>
      <c r="C150">
        <v>0.81740000000000002</v>
      </c>
      <c r="D150">
        <v>0.81740000000000002</v>
      </c>
      <c r="E150">
        <v>2.0295999999999998</v>
      </c>
      <c r="F150">
        <v>10.712</v>
      </c>
      <c r="G150">
        <v>8.6823999999999995</v>
      </c>
      <c r="H150">
        <v>0.68410000000000004</v>
      </c>
      <c r="I150">
        <v>60.7164</v>
      </c>
      <c r="J150">
        <v>7.1210000000000004</v>
      </c>
      <c r="K150">
        <v>15.435</v>
      </c>
      <c r="L150">
        <v>75.588999999999999</v>
      </c>
      <c r="M150">
        <v>239.23699999999999</v>
      </c>
    </row>
    <row r="151" spans="1:13" x14ac:dyDescent="0.25">
      <c r="A151" s="2">
        <v>40885</v>
      </c>
      <c r="B151">
        <v>3.67</v>
      </c>
      <c r="C151">
        <v>-0.81079999999999997</v>
      </c>
      <c r="D151">
        <v>-0.81079999999999997</v>
      </c>
      <c r="E151">
        <v>1.9704000000000002</v>
      </c>
      <c r="F151">
        <v>10.7911</v>
      </c>
      <c r="G151">
        <v>8.8207000000000004</v>
      </c>
      <c r="H151">
        <v>0.6825</v>
      </c>
      <c r="I151">
        <v>60.2241</v>
      </c>
      <c r="J151">
        <v>7.1210000000000004</v>
      </c>
      <c r="K151">
        <v>15.435</v>
      </c>
      <c r="L151">
        <v>74.515000000000001</v>
      </c>
      <c r="M151">
        <v>239.24199999999999</v>
      </c>
    </row>
    <row r="152" spans="1:13" x14ac:dyDescent="0.25">
      <c r="A152" s="2">
        <v>40886</v>
      </c>
      <c r="B152">
        <v>3.61</v>
      </c>
      <c r="C152">
        <v>-1.6349</v>
      </c>
      <c r="D152">
        <v>-1.6349</v>
      </c>
      <c r="E152">
        <v>2.0611000000000002</v>
      </c>
      <c r="F152">
        <v>10.7165</v>
      </c>
      <c r="G152">
        <v>8.6554000000000002</v>
      </c>
      <c r="H152">
        <v>0.67789999999999995</v>
      </c>
      <c r="I152">
        <v>59.2395</v>
      </c>
      <c r="J152">
        <v>7.1210000000000004</v>
      </c>
      <c r="K152">
        <v>15.435</v>
      </c>
      <c r="L152">
        <v>75.234999999999999</v>
      </c>
      <c r="M152">
        <v>239.21700000000001</v>
      </c>
    </row>
    <row r="153" spans="1:13" x14ac:dyDescent="0.25">
      <c r="A153" s="2">
        <v>40889</v>
      </c>
      <c r="B153">
        <v>3.56</v>
      </c>
      <c r="C153">
        <v>-1.385</v>
      </c>
      <c r="D153">
        <v>-1.385</v>
      </c>
      <c r="E153">
        <v>2.0121000000000002</v>
      </c>
      <c r="F153">
        <v>10.785399999999999</v>
      </c>
      <c r="G153">
        <v>8.7731999999999992</v>
      </c>
      <c r="H153">
        <v>0.67889999999999995</v>
      </c>
      <c r="I153">
        <v>58.418999999999997</v>
      </c>
      <c r="J153">
        <v>7.1210000000000004</v>
      </c>
      <c r="K153">
        <v>15.435</v>
      </c>
      <c r="L153">
        <v>61.953000000000003</v>
      </c>
      <c r="M153">
        <v>236.52799999999999</v>
      </c>
    </row>
    <row r="154" spans="1:13" x14ac:dyDescent="0.25">
      <c r="A154" s="2">
        <v>40890</v>
      </c>
      <c r="B154">
        <v>3.49</v>
      </c>
      <c r="C154">
        <v>-1.9662999999999999</v>
      </c>
      <c r="D154">
        <v>-1.9662999999999999</v>
      </c>
      <c r="E154">
        <v>1.9651000000000001</v>
      </c>
      <c r="F154">
        <v>10.824</v>
      </c>
      <c r="G154">
        <v>8.8589000000000002</v>
      </c>
      <c r="H154">
        <v>0.68049999999999999</v>
      </c>
      <c r="I154">
        <v>57.270299999999999</v>
      </c>
      <c r="J154">
        <v>7.1210000000000004</v>
      </c>
      <c r="K154">
        <v>15.435</v>
      </c>
      <c r="L154">
        <v>46.731000000000002</v>
      </c>
      <c r="M154">
        <v>65.924000000000007</v>
      </c>
    </row>
    <row r="155" spans="1:13" x14ac:dyDescent="0.25">
      <c r="A155" s="2">
        <v>40891</v>
      </c>
      <c r="B155">
        <v>3.45</v>
      </c>
      <c r="C155">
        <v>-1.1461000000000001</v>
      </c>
      <c r="D155">
        <v>-1.1461000000000001</v>
      </c>
      <c r="E155">
        <v>1.9026999999999998</v>
      </c>
      <c r="F155">
        <v>10.8727</v>
      </c>
      <c r="G155">
        <v>8.9700000000000006</v>
      </c>
      <c r="H155">
        <v>0.68110000000000004</v>
      </c>
      <c r="I155">
        <v>56.613900000000001</v>
      </c>
      <c r="J155">
        <v>7.1210000000000004</v>
      </c>
      <c r="K155">
        <v>15.435</v>
      </c>
      <c r="L155">
        <v>46.613999999999997</v>
      </c>
      <c r="M155">
        <v>65.88</v>
      </c>
    </row>
    <row r="156" spans="1:13" x14ac:dyDescent="0.25">
      <c r="A156" s="2">
        <v>40892</v>
      </c>
      <c r="B156">
        <v>3.38</v>
      </c>
      <c r="C156">
        <v>-2.0289999999999999</v>
      </c>
      <c r="D156">
        <v>-2.0289999999999999</v>
      </c>
      <c r="E156">
        <v>1.9079000000000002</v>
      </c>
      <c r="F156">
        <v>10.851800000000001</v>
      </c>
      <c r="G156">
        <v>8.9438999999999993</v>
      </c>
      <c r="H156">
        <v>0.67989999999999995</v>
      </c>
      <c r="I156">
        <v>55.465200000000003</v>
      </c>
      <c r="J156">
        <v>7.1210000000000004</v>
      </c>
      <c r="K156">
        <v>15.435</v>
      </c>
      <c r="L156">
        <v>18.169</v>
      </c>
      <c r="M156">
        <v>56.514000000000003</v>
      </c>
    </row>
    <row r="157" spans="1:13" x14ac:dyDescent="0.25">
      <c r="A157" s="2">
        <v>40893</v>
      </c>
      <c r="B157">
        <v>3.32</v>
      </c>
      <c r="C157">
        <v>-1.7751000000000001</v>
      </c>
      <c r="D157">
        <v>-1.7751000000000001</v>
      </c>
      <c r="E157">
        <v>1.8473999999999999</v>
      </c>
      <c r="F157">
        <v>10.8497</v>
      </c>
      <c r="G157">
        <v>9.0023</v>
      </c>
      <c r="H157">
        <v>0.67930000000000001</v>
      </c>
      <c r="I157">
        <v>54.480600000000003</v>
      </c>
      <c r="J157">
        <v>7.1210000000000004</v>
      </c>
      <c r="K157">
        <v>15.435</v>
      </c>
      <c r="L157">
        <v>17.611999999999998</v>
      </c>
      <c r="M157">
        <v>55.209000000000003</v>
      </c>
    </row>
    <row r="158" spans="1:13" x14ac:dyDescent="0.25">
      <c r="A158" s="2">
        <v>40896</v>
      </c>
      <c r="B158">
        <v>3.3</v>
      </c>
      <c r="C158">
        <v>-0.60240000000000005</v>
      </c>
      <c r="D158">
        <v>-0.60240000000000005</v>
      </c>
      <c r="E158">
        <v>1.8096000000000001</v>
      </c>
      <c r="F158">
        <v>10.8756</v>
      </c>
      <c r="G158">
        <v>9.0660000000000007</v>
      </c>
      <c r="H158">
        <v>0.67349999999999999</v>
      </c>
      <c r="I158">
        <v>54.1524</v>
      </c>
      <c r="J158">
        <v>7.1210000000000004</v>
      </c>
      <c r="K158">
        <v>15.435</v>
      </c>
      <c r="L158">
        <v>14.521000000000001</v>
      </c>
      <c r="M158">
        <v>55.121000000000002</v>
      </c>
    </row>
    <row r="159" spans="1:13" x14ac:dyDescent="0.25">
      <c r="A159" s="2">
        <v>40897</v>
      </c>
      <c r="B159">
        <v>3.31</v>
      </c>
      <c r="C159">
        <v>0.30299999999999999</v>
      </c>
      <c r="D159">
        <v>0.30299999999999999</v>
      </c>
      <c r="E159">
        <v>1.9233</v>
      </c>
      <c r="F159">
        <v>10.7599</v>
      </c>
      <c r="G159">
        <v>8.8366000000000007</v>
      </c>
      <c r="H159">
        <v>0.6673</v>
      </c>
      <c r="I159">
        <v>54.316499999999998</v>
      </c>
      <c r="J159">
        <v>7.1210000000000004</v>
      </c>
      <c r="K159">
        <v>15.435</v>
      </c>
      <c r="L159">
        <v>12.332000000000001</v>
      </c>
      <c r="M159">
        <v>55.36</v>
      </c>
    </row>
    <row r="160" spans="1:13" x14ac:dyDescent="0.25">
      <c r="A160" s="2">
        <v>40898</v>
      </c>
      <c r="B160">
        <v>3.43</v>
      </c>
      <c r="C160">
        <v>3.6254</v>
      </c>
      <c r="D160">
        <v>3.6254</v>
      </c>
      <c r="E160">
        <v>1.9668000000000001</v>
      </c>
      <c r="F160">
        <v>10.714700000000001</v>
      </c>
      <c r="G160">
        <v>8.7479999999999993</v>
      </c>
      <c r="H160">
        <v>0.66790000000000005</v>
      </c>
      <c r="I160">
        <v>56.285699999999999</v>
      </c>
      <c r="J160">
        <v>7.1210000000000004</v>
      </c>
      <c r="K160">
        <v>15.435</v>
      </c>
      <c r="L160">
        <v>28.731999999999999</v>
      </c>
      <c r="M160">
        <v>56.734000000000002</v>
      </c>
    </row>
    <row r="161" spans="1:13" x14ac:dyDescent="0.25">
      <c r="A161" s="2">
        <v>40899</v>
      </c>
      <c r="B161">
        <v>3.69</v>
      </c>
      <c r="C161">
        <v>7.5801999999999996</v>
      </c>
      <c r="D161">
        <v>7.5801999999999996</v>
      </c>
      <c r="E161">
        <v>1.9476</v>
      </c>
      <c r="F161">
        <v>10.682700000000001</v>
      </c>
      <c r="G161">
        <v>8.7350999999999992</v>
      </c>
      <c r="H161">
        <v>0.67589999999999995</v>
      </c>
      <c r="I161">
        <v>60.552300000000002</v>
      </c>
      <c r="J161">
        <v>7.1210000000000004</v>
      </c>
      <c r="K161">
        <v>15.435</v>
      </c>
      <c r="L161">
        <v>51.186999999999998</v>
      </c>
      <c r="M161">
        <v>59.026000000000003</v>
      </c>
    </row>
    <row r="162" spans="1:13" x14ac:dyDescent="0.25">
      <c r="A162" s="2">
        <v>40900</v>
      </c>
      <c r="B162">
        <v>3.66</v>
      </c>
      <c r="C162">
        <v>-0.81299999999999994</v>
      </c>
      <c r="D162">
        <v>-0.81299999999999994</v>
      </c>
      <c r="E162">
        <v>2.0244</v>
      </c>
      <c r="F162">
        <v>10.636200000000001</v>
      </c>
      <c r="G162">
        <v>8.6118000000000006</v>
      </c>
      <c r="H162">
        <v>0.67359999999999998</v>
      </c>
      <c r="I162">
        <v>60.06</v>
      </c>
      <c r="J162">
        <v>7.1210000000000004</v>
      </c>
      <c r="K162">
        <v>15.435</v>
      </c>
      <c r="L162">
        <v>50.677</v>
      </c>
      <c r="M162">
        <v>56.755000000000003</v>
      </c>
    </row>
    <row r="163" spans="1:13" x14ac:dyDescent="0.25">
      <c r="A163" s="2">
        <v>40904</v>
      </c>
      <c r="B163">
        <v>3.5300000000000002</v>
      </c>
      <c r="C163">
        <v>-3.5518999999999998</v>
      </c>
      <c r="D163">
        <v>-3.5518999999999998</v>
      </c>
      <c r="E163">
        <v>2.0051999999999999</v>
      </c>
      <c r="F163">
        <v>10.638199999999999</v>
      </c>
      <c r="G163">
        <v>8.6331000000000007</v>
      </c>
      <c r="H163">
        <v>0.67569999999999997</v>
      </c>
      <c r="I163">
        <v>57.926699999999997</v>
      </c>
      <c r="J163">
        <v>7.1210000000000004</v>
      </c>
      <c r="K163">
        <v>15.435</v>
      </c>
      <c r="L163">
        <v>53.741</v>
      </c>
      <c r="M163">
        <v>57.542999999999999</v>
      </c>
    </row>
    <row r="164" spans="1:13" x14ac:dyDescent="0.25">
      <c r="A164" s="2">
        <v>40905</v>
      </c>
      <c r="B164">
        <v>3.51</v>
      </c>
      <c r="C164">
        <v>-0.56659999999999999</v>
      </c>
      <c r="D164">
        <v>-0.56659999999999999</v>
      </c>
      <c r="E164">
        <v>1.9161999999999999</v>
      </c>
      <c r="F164">
        <v>10.702400000000001</v>
      </c>
      <c r="G164">
        <v>8.7862000000000009</v>
      </c>
      <c r="H164">
        <v>0.6754</v>
      </c>
      <c r="I164">
        <v>57.598500000000001</v>
      </c>
      <c r="J164">
        <v>7.1210000000000004</v>
      </c>
      <c r="K164">
        <v>15.435</v>
      </c>
      <c r="L164">
        <v>53.38</v>
      </c>
      <c r="M164">
        <v>55.271000000000001</v>
      </c>
    </row>
    <row r="165" spans="1:13" x14ac:dyDescent="0.25">
      <c r="A165" s="2">
        <v>40906</v>
      </c>
      <c r="B165">
        <v>3.39</v>
      </c>
      <c r="C165">
        <v>-3.4188000000000001</v>
      </c>
      <c r="D165">
        <v>-3.4188000000000001</v>
      </c>
      <c r="E165">
        <v>1.8988</v>
      </c>
      <c r="F165">
        <v>10.6609</v>
      </c>
      <c r="G165">
        <v>8.7620000000000005</v>
      </c>
      <c r="H165">
        <v>0.67049999999999998</v>
      </c>
      <c r="I165">
        <v>55.629300000000001</v>
      </c>
      <c r="J165">
        <v>7.1210000000000004</v>
      </c>
      <c r="K165">
        <v>15.435</v>
      </c>
      <c r="L165">
        <v>55.826000000000001</v>
      </c>
      <c r="M165">
        <v>56.012999999999998</v>
      </c>
    </row>
    <row r="166" spans="1:13" x14ac:dyDescent="0.25">
      <c r="A166" s="2">
        <v>40907</v>
      </c>
      <c r="B166">
        <v>3.38</v>
      </c>
      <c r="C166">
        <v>-0.29499999999999998</v>
      </c>
      <c r="D166">
        <v>-0.29499999999999998</v>
      </c>
      <c r="E166">
        <v>1.8761999999999999</v>
      </c>
      <c r="F166">
        <v>10.686999999999999</v>
      </c>
      <c r="G166">
        <v>8.8108000000000004</v>
      </c>
      <c r="H166">
        <v>0.67049999999999998</v>
      </c>
      <c r="I166">
        <v>55.465200000000003</v>
      </c>
      <c r="J166">
        <v>-16.925999999999998</v>
      </c>
      <c r="K166">
        <v>15.435</v>
      </c>
      <c r="L166">
        <v>54.807000000000002</v>
      </c>
      <c r="M166">
        <v>54.334000000000003</v>
      </c>
    </row>
    <row r="167" spans="1:13" x14ac:dyDescent="0.25">
      <c r="A167" s="2">
        <v>40911</v>
      </c>
      <c r="B167">
        <v>3.67</v>
      </c>
      <c r="C167">
        <v>8.5799000000000003</v>
      </c>
      <c r="D167">
        <v>8.5799000000000003</v>
      </c>
      <c r="E167">
        <v>1.9474</v>
      </c>
      <c r="F167">
        <v>11.0021</v>
      </c>
      <c r="G167">
        <v>9.0546000000000006</v>
      </c>
      <c r="H167">
        <v>0.68779999999999997</v>
      </c>
      <c r="I167">
        <v>60.2241</v>
      </c>
      <c r="J167">
        <v>-16.925999999999998</v>
      </c>
      <c r="K167">
        <v>15.435</v>
      </c>
      <c r="L167">
        <v>69.266999999999996</v>
      </c>
      <c r="M167">
        <v>60.097000000000001</v>
      </c>
    </row>
    <row r="168" spans="1:13" x14ac:dyDescent="0.25">
      <c r="A168" s="2">
        <v>40912</v>
      </c>
      <c r="B168">
        <v>3.64</v>
      </c>
      <c r="C168">
        <v>-0.81740000000000002</v>
      </c>
      <c r="D168">
        <v>-0.81740000000000002</v>
      </c>
      <c r="E168">
        <v>1.9771000000000001</v>
      </c>
      <c r="F168">
        <v>11.111700000000001</v>
      </c>
      <c r="G168">
        <v>9.1346000000000007</v>
      </c>
      <c r="H168">
        <v>0.68779999999999997</v>
      </c>
      <c r="I168">
        <v>59.7318</v>
      </c>
      <c r="J168">
        <v>-16.925999999999998</v>
      </c>
      <c r="K168">
        <v>15.435</v>
      </c>
      <c r="L168">
        <v>69.989000000000004</v>
      </c>
      <c r="M168">
        <v>58.439</v>
      </c>
    </row>
    <row r="169" spans="1:13" x14ac:dyDescent="0.25">
      <c r="A169" s="2">
        <v>40913</v>
      </c>
      <c r="B169">
        <v>3.56</v>
      </c>
      <c r="C169">
        <v>-2.1978</v>
      </c>
      <c r="D169">
        <v>-2.1978</v>
      </c>
      <c r="E169">
        <v>1.9946000000000002</v>
      </c>
      <c r="F169">
        <v>11.1309</v>
      </c>
      <c r="G169">
        <v>9.1363000000000003</v>
      </c>
      <c r="H169">
        <v>0.68810000000000004</v>
      </c>
      <c r="I169">
        <v>58.418999999999997</v>
      </c>
      <c r="J169">
        <v>-16.925999999999998</v>
      </c>
      <c r="K169">
        <v>15.435</v>
      </c>
      <c r="L169">
        <v>70.164000000000001</v>
      </c>
      <c r="M169">
        <v>58.685000000000002</v>
      </c>
    </row>
    <row r="170" spans="1:13" x14ac:dyDescent="0.25">
      <c r="A170" s="2">
        <v>40914</v>
      </c>
      <c r="B170">
        <v>3.58</v>
      </c>
      <c r="C170">
        <v>0.56179999999999997</v>
      </c>
      <c r="D170">
        <v>0.56179999999999997</v>
      </c>
      <c r="E170">
        <v>1.9578</v>
      </c>
      <c r="F170">
        <v>11.25</v>
      </c>
      <c r="G170">
        <v>9.2921999999999993</v>
      </c>
      <c r="H170">
        <v>0.68799999999999994</v>
      </c>
      <c r="I170">
        <v>58.747199999999999</v>
      </c>
      <c r="J170">
        <v>-16.925999999999998</v>
      </c>
      <c r="K170">
        <v>15.435</v>
      </c>
      <c r="L170">
        <v>56.701000000000001</v>
      </c>
      <c r="M170">
        <v>58.076999999999998</v>
      </c>
    </row>
    <row r="171" spans="1:13" x14ac:dyDescent="0.25">
      <c r="A171" s="2">
        <v>40917</v>
      </c>
      <c r="B171">
        <v>3.48</v>
      </c>
      <c r="C171">
        <v>-2.7932999999999999</v>
      </c>
      <c r="D171">
        <v>-2.7932999999999999</v>
      </c>
      <c r="E171">
        <v>1.9578</v>
      </c>
      <c r="F171">
        <v>11.255000000000001</v>
      </c>
      <c r="G171">
        <v>9.2972000000000001</v>
      </c>
      <c r="H171">
        <v>0.67559999999999998</v>
      </c>
      <c r="I171">
        <v>57.106200000000001</v>
      </c>
      <c r="J171">
        <v>-16.925999999999998</v>
      </c>
      <c r="K171">
        <v>15.435</v>
      </c>
      <c r="L171">
        <v>58.271000000000001</v>
      </c>
      <c r="M171">
        <v>58.4</v>
      </c>
    </row>
    <row r="172" spans="1:13" x14ac:dyDescent="0.25">
      <c r="A172" s="2">
        <v>40918</v>
      </c>
      <c r="B172">
        <v>3.31</v>
      </c>
      <c r="C172">
        <v>-4.8850999999999996</v>
      </c>
      <c r="D172">
        <v>-4.8850999999999996</v>
      </c>
      <c r="E172">
        <v>1.9683000000000002</v>
      </c>
      <c r="F172">
        <v>11.257300000000001</v>
      </c>
      <c r="G172">
        <v>9.2889999999999997</v>
      </c>
      <c r="H172">
        <v>0.67010000000000003</v>
      </c>
      <c r="I172">
        <v>54.316499999999998</v>
      </c>
      <c r="J172">
        <v>-16.925999999999998</v>
      </c>
      <c r="K172">
        <v>15.435</v>
      </c>
      <c r="L172">
        <v>61.057000000000002</v>
      </c>
      <c r="M172">
        <v>60.051000000000002</v>
      </c>
    </row>
    <row r="173" spans="1:13" x14ac:dyDescent="0.25">
      <c r="A173" s="2">
        <v>40919</v>
      </c>
      <c r="B173">
        <v>3.25</v>
      </c>
      <c r="C173">
        <v>-1.8127</v>
      </c>
      <c r="D173">
        <v>-1.8127</v>
      </c>
      <c r="E173">
        <v>1.9036999999999999</v>
      </c>
      <c r="F173">
        <v>11.259600000000001</v>
      </c>
      <c r="G173">
        <v>9.3559000000000001</v>
      </c>
      <c r="H173">
        <v>0.67010000000000003</v>
      </c>
      <c r="I173">
        <v>53.331899999999997</v>
      </c>
      <c r="J173">
        <v>-16.925999999999998</v>
      </c>
      <c r="K173">
        <v>15.435</v>
      </c>
      <c r="L173">
        <v>61.334000000000003</v>
      </c>
      <c r="M173">
        <v>56.378999999999998</v>
      </c>
    </row>
    <row r="174" spans="1:13" x14ac:dyDescent="0.25">
      <c r="A174" s="2">
        <v>40920</v>
      </c>
      <c r="B174">
        <v>3.29</v>
      </c>
      <c r="C174">
        <v>1.2307999999999999</v>
      </c>
      <c r="D174">
        <v>1.2307999999999999</v>
      </c>
      <c r="E174">
        <v>1.9228000000000001</v>
      </c>
      <c r="F174">
        <v>11.212899999999999</v>
      </c>
      <c r="G174">
        <v>9.2901000000000007</v>
      </c>
      <c r="H174">
        <v>0.6552</v>
      </c>
      <c r="I174">
        <v>51.421500000000002</v>
      </c>
      <c r="J174">
        <v>-16.925999999999998</v>
      </c>
      <c r="K174">
        <v>15.435</v>
      </c>
      <c r="L174">
        <v>59.988999999999997</v>
      </c>
      <c r="M174">
        <v>50.88</v>
      </c>
    </row>
    <row r="175" spans="1:13" x14ac:dyDescent="0.25">
      <c r="A175" s="2">
        <v>40921</v>
      </c>
      <c r="B175">
        <v>3.2500999999999998</v>
      </c>
      <c r="C175">
        <v>-1.212</v>
      </c>
      <c r="D175">
        <v>-1.212</v>
      </c>
      <c r="E175">
        <v>1.8635999999999999</v>
      </c>
      <c r="F175">
        <v>11.2049</v>
      </c>
      <c r="G175">
        <v>9.3413000000000004</v>
      </c>
      <c r="H175">
        <v>0.65690000000000004</v>
      </c>
      <c r="I175">
        <v>50.798299999999998</v>
      </c>
      <c r="J175">
        <v>-16.925999999999998</v>
      </c>
      <c r="K175">
        <v>15.435</v>
      </c>
      <c r="L175">
        <v>60.176000000000002</v>
      </c>
      <c r="M175">
        <v>50.844999999999999</v>
      </c>
    </row>
    <row r="176" spans="1:13" x14ac:dyDescent="0.25">
      <c r="A176" s="2">
        <v>40925</v>
      </c>
      <c r="B176">
        <v>3.2800000000000002</v>
      </c>
      <c r="C176">
        <v>0.91920000000000002</v>
      </c>
      <c r="D176">
        <v>0.91920000000000002</v>
      </c>
      <c r="E176">
        <v>1.8566</v>
      </c>
      <c r="F176">
        <v>11.207699999999999</v>
      </c>
      <c r="G176">
        <v>9.3509999999999991</v>
      </c>
      <c r="H176">
        <v>0.65190000000000003</v>
      </c>
      <c r="I176">
        <v>51.2652</v>
      </c>
      <c r="J176">
        <v>-16.925999999999998</v>
      </c>
      <c r="K176">
        <v>15.435</v>
      </c>
      <c r="L176">
        <v>32.338999999999999</v>
      </c>
      <c r="M176">
        <v>46.042999999999999</v>
      </c>
    </row>
    <row r="177" spans="1:13" x14ac:dyDescent="0.25">
      <c r="A177" s="2">
        <v>40926</v>
      </c>
      <c r="B177">
        <v>3.03</v>
      </c>
      <c r="C177">
        <v>-7.6219999999999999</v>
      </c>
      <c r="D177">
        <v>-7.6219999999999999</v>
      </c>
      <c r="E177">
        <v>1.8982999999999999</v>
      </c>
      <c r="F177">
        <v>11.1488</v>
      </c>
      <c r="G177">
        <v>9.2505000000000006</v>
      </c>
      <c r="H177">
        <v>0.64139999999999997</v>
      </c>
      <c r="I177">
        <v>47.357799999999997</v>
      </c>
      <c r="J177">
        <v>-16.925999999999998</v>
      </c>
      <c r="K177">
        <v>15.435</v>
      </c>
      <c r="L177">
        <v>48.036999999999999</v>
      </c>
      <c r="M177">
        <v>51.113</v>
      </c>
    </row>
    <row r="178" spans="1:13" x14ac:dyDescent="0.25">
      <c r="A178" s="2">
        <v>40927</v>
      </c>
      <c r="B178">
        <v>3.2</v>
      </c>
      <c r="C178">
        <v>5.6105999999999998</v>
      </c>
      <c r="D178">
        <v>5.6105999999999998</v>
      </c>
      <c r="E178">
        <v>1.9769999999999999</v>
      </c>
      <c r="F178">
        <v>11.118499999999999</v>
      </c>
      <c r="G178">
        <v>9.1415000000000006</v>
      </c>
      <c r="H178">
        <v>0.64419999999999999</v>
      </c>
      <c r="I178">
        <v>50.014899999999997</v>
      </c>
      <c r="J178">
        <v>-16.925999999999998</v>
      </c>
      <c r="K178">
        <v>15.435</v>
      </c>
      <c r="L178">
        <v>62.61</v>
      </c>
      <c r="M178">
        <v>53.79</v>
      </c>
    </row>
    <row r="179" spans="1:13" x14ac:dyDescent="0.25">
      <c r="A179" s="2">
        <v>40928</v>
      </c>
      <c r="B179">
        <v>3.13</v>
      </c>
      <c r="C179">
        <v>-2.1875</v>
      </c>
      <c r="D179">
        <v>-2.1875</v>
      </c>
      <c r="E179">
        <v>2.0246</v>
      </c>
      <c r="F179">
        <v>11.104900000000001</v>
      </c>
      <c r="G179">
        <v>9.0802999999999994</v>
      </c>
      <c r="H179">
        <v>0.64570000000000005</v>
      </c>
      <c r="I179">
        <v>48.9208</v>
      </c>
      <c r="J179">
        <v>-16.925999999999998</v>
      </c>
      <c r="K179">
        <v>15.435</v>
      </c>
      <c r="L179">
        <v>61.868000000000002</v>
      </c>
      <c r="M179">
        <v>53.881</v>
      </c>
    </row>
    <row r="180" spans="1:13" x14ac:dyDescent="0.25">
      <c r="A180" s="2">
        <v>40931</v>
      </c>
      <c r="B180">
        <v>3.03</v>
      </c>
      <c r="C180">
        <v>-3.1949000000000001</v>
      </c>
      <c r="D180">
        <v>-3.1949000000000001</v>
      </c>
      <c r="E180">
        <v>2.0510999999999999</v>
      </c>
      <c r="F180">
        <v>11.1067</v>
      </c>
      <c r="G180">
        <v>9.0556000000000001</v>
      </c>
      <c r="H180">
        <v>0.66769999999999996</v>
      </c>
      <c r="I180">
        <v>47.357799999999997</v>
      </c>
      <c r="J180">
        <v>-16.925999999999998</v>
      </c>
      <c r="K180">
        <v>15.435</v>
      </c>
      <c r="L180">
        <v>62.198</v>
      </c>
      <c r="M180">
        <v>54.47</v>
      </c>
    </row>
    <row r="181" spans="1:13" x14ac:dyDescent="0.25">
      <c r="A181" s="2">
        <v>40932</v>
      </c>
      <c r="B181">
        <v>2.86</v>
      </c>
      <c r="C181">
        <v>-5.6105999999999998</v>
      </c>
      <c r="D181">
        <v>-5.6105999999999998</v>
      </c>
      <c r="E181">
        <v>2.06</v>
      </c>
      <c r="F181">
        <v>11.1144</v>
      </c>
      <c r="G181">
        <v>9.0545000000000009</v>
      </c>
      <c r="H181">
        <v>0.66869999999999996</v>
      </c>
      <c r="I181">
        <v>44.700800000000001</v>
      </c>
      <c r="J181">
        <v>-16.925999999999998</v>
      </c>
      <c r="K181">
        <v>15.435</v>
      </c>
      <c r="L181">
        <v>63.704999999999998</v>
      </c>
      <c r="M181">
        <v>56.526000000000003</v>
      </c>
    </row>
    <row r="182" spans="1:13" x14ac:dyDescent="0.25">
      <c r="A182" s="2">
        <v>40933</v>
      </c>
      <c r="B182">
        <v>2.7800000000000002</v>
      </c>
      <c r="C182">
        <v>-2.7972000000000001</v>
      </c>
      <c r="D182">
        <v>-2.7972000000000001</v>
      </c>
      <c r="E182">
        <v>1.9946000000000002</v>
      </c>
      <c r="F182">
        <v>11.0838</v>
      </c>
      <c r="G182">
        <v>9.0891999999999999</v>
      </c>
      <c r="H182">
        <v>0.66539999999999999</v>
      </c>
      <c r="I182">
        <v>43.450400000000002</v>
      </c>
      <c r="J182">
        <v>-16.925999999999998</v>
      </c>
      <c r="K182">
        <v>15.435</v>
      </c>
      <c r="L182">
        <v>64.040000000000006</v>
      </c>
      <c r="M182">
        <v>56.831000000000003</v>
      </c>
    </row>
    <row r="183" spans="1:13" x14ac:dyDescent="0.25">
      <c r="A183" s="2">
        <v>40934</v>
      </c>
      <c r="B183">
        <v>2.88</v>
      </c>
      <c r="C183">
        <v>3.5971000000000002</v>
      </c>
      <c r="D183">
        <v>3.5971000000000002</v>
      </c>
      <c r="E183">
        <v>1.9313</v>
      </c>
      <c r="F183">
        <v>11.085900000000001</v>
      </c>
      <c r="G183">
        <v>9.1546000000000003</v>
      </c>
      <c r="H183">
        <v>0.66300000000000003</v>
      </c>
      <c r="I183">
        <v>45.013399999999997</v>
      </c>
      <c r="J183">
        <v>-16.925999999999998</v>
      </c>
      <c r="K183">
        <v>15.435</v>
      </c>
      <c r="L183">
        <v>68.555000000000007</v>
      </c>
      <c r="M183">
        <v>58.195999999999998</v>
      </c>
    </row>
    <row r="184" spans="1:13" x14ac:dyDescent="0.25">
      <c r="A184" s="2">
        <v>40935</v>
      </c>
      <c r="B184">
        <v>3.06</v>
      </c>
      <c r="C184">
        <v>6.25</v>
      </c>
      <c r="D184">
        <v>6.25</v>
      </c>
      <c r="E184">
        <v>1.891</v>
      </c>
      <c r="F184">
        <v>11.117100000000001</v>
      </c>
      <c r="G184">
        <v>9.2261000000000006</v>
      </c>
      <c r="H184">
        <v>0.65959999999999996</v>
      </c>
      <c r="I184">
        <v>47.826700000000002</v>
      </c>
      <c r="J184">
        <v>-16.925999999999998</v>
      </c>
      <c r="K184">
        <v>15.435</v>
      </c>
      <c r="L184">
        <v>79.713999999999999</v>
      </c>
      <c r="M184">
        <v>61.545000000000002</v>
      </c>
    </row>
    <row r="185" spans="1:13" x14ac:dyDescent="0.25">
      <c r="A185" s="2">
        <v>40938</v>
      </c>
      <c r="B185">
        <v>3.0084</v>
      </c>
      <c r="C185">
        <v>-1.6871</v>
      </c>
      <c r="D185">
        <v>-1.6871</v>
      </c>
      <c r="E185">
        <v>1.8439000000000001</v>
      </c>
      <c r="F185">
        <v>11.0983</v>
      </c>
      <c r="G185">
        <v>9.2543000000000006</v>
      </c>
      <c r="H185">
        <v>0.65310000000000001</v>
      </c>
      <c r="I185">
        <v>47.019799999999996</v>
      </c>
      <c r="J185">
        <v>-16.925999999999998</v>
      </c>
      <c r="K185">
        <v>15.435</v>
      </c>
      <c r="L185">
        <v>79.263000000000005</v>
      </c>
      <c r="M185">
        <v>61.468000000000004</v>
      </c>
    </row>
    <row r="186" spans="1:13" x14ac:dyDescent="0.25">
      <c r="A186" s="2">
        <v>40939</v>
      </c>
      <c r="B186">
        <v>3.15</v>
      </c>
      <c r="C186">
        <v>4.7077</v>
      </c>
      <c r="D186">
        <v>4.7077</v>
      </c>
      <c r="E186">
        <v>1.7970999999999999</v>
      </c>
      <c r="F186">
        <v>11.109299999999999</v>
      </c>
      <c r="G186">
        <v>9.3123000000000005</v>
      </c>
      <c r="H186">
        <v>0.65259999999999996</v>
      </c>
      <c r="I186">
        <v>49.233400000000003</v>
      </c>
      <c r="J186">
        <v>-16.925999999999998</v>
      </c>
      <c r="K186">
        <v>15.435</v>
      </c>
      <c r="L186">
        <v>71.715000000000003</v>
      </c>
      <c r="M186">
        <v>63.084000000000003</v>
      </c>
    </row>
    <row r="187" spans="1:13" x14ac:dyDescent="0.25">
      <c r="A187" s="2">
        <v>40940</v>
      </c>
      <c r="B187">
        <v>3.36</v>
      </c>
      <c r="C187">
        <v>6.6666999999999996</v>
      </c>
      <c r="D187">
        <v>6.6666999999999996</v>
      </c>
      <c r="E187">
        <v>1.8265</v>
      </c>
      <c r="F187">
        <v>10.9899</v>
      </c>
      <c r="G187">
        <v>9.1633999999999993</v>
      </c>
      <c r="H187">
        <v>0.65859999999999996</v>
      </c>
      <c r="I187">
        <v>52.515599999999999</v>
      </c>
      <c r="J187">
        <v>-16.925999999999998</v>
      </c>
      <c r="K187">
        <v>15.435</v>
      </c>
      <c r="L187">
        <v>74.14</v>
      </c>
      <c r="M187">
        <v>66.111999999999995</v>
      </c>
    </row>
    <row r="188" spans="1:13" x14ac:dyDescent="0.25">
      <c r="A188" s="2">
        <v>40941</v>
      </c>
      <c r="B188">
        <v>3.26</v>
      </c>
      <c r="C188">
        <v>-2.9762</v>
      </c>
      <c r="D188">
        <v>-2.9762</v>
      </c>
      <c r="E188">
        <v>1.8212000000000002</v>
      </c>
      <c r="F188">
        <v>10.951599999999999</v>
      </c>
      <c r="G188">
        <v>9.1303999999999998</v>
      </c>
      <c r="H188">
        <v>0.66769999999999996</v>
      </c>
      <c r="I188">
        <v>50.952599999999997</v>
      </c>
      <c r="J188">
        <v>-16.925999999999998</v>
      </c>
      <c r="K188">
        <v>15.435</v>
      </c>
      <c r="L188">
        <v>75.236999999999995</v>
      </c>
      <c r="M188">
        <v>66.745999999999995</v>
      </c>
    </row>
    <row r="189" spans="1:13" x14ac:dyDescent="0.25">
      <c r="A189" s="2">
        <v>40942</v>
      </c>
      <c r="B189">
        <v>3.26</v>
      </c>
      <c r="C189">
        <v>0</v>
      </c>
      <c r="D189">
        <v>0</v>
      </c>
      <c r="E189">
        <v>1.9224000000000001</v>
      </c>
      <c r="F189">
        <v>10.8917</v>
      </c>
      <c r="G189">
        <v>8.9693000000000005</v>
      </c>
      <c r="H189">
        <v>0.66220000000000001</v>
      </c>
      <c r="I189">
        <v>50.952599999999997</v>
      </c>
      <c r="J189">
        <v>-16.925999999999998</v>
      </c>
      <c r="K189">
        <v>15.435</v>
      </c>
      <c r="L189">
        <v>72.003</v>
      </c>
      <c r="M189">
        <v>65.8</v>
      </c>
    </row>
    <row r="190" spans="1:13" x14ac:dyDescent="0.25">
      <c r="A190" s="2">
        <v>40945</v>
      </c>
      <c r="B190">
        <v>3.3</v>
      </c>
      <c r="C190">
        <v>1.2270000000000001</v>
      </c>
      <c r="D190">
        <v>1.2270000000000001</v>
      </c>
      <c r="E190">
        <v>1.9066000000000001</v>
      </c>
      <c r="F190">
        <v>10.8344</v>
      </c>
      <c r="G190">
        <v>8.9278999999999993</v>
      </c>
      <c r="H190">
        <v>0.64829999999999999</v>
      </c>
      <c r="I190">
        <v>51.577800000000003</v>
      </c>
      <c r="J190">
        <v>-16.925999999999998</v>
      </c>
      <c r="K190">
        <v>15.435</v>
      </c>
      <c r="L190">
        <v>60.024999999999999</v>
      </c>
      <c r="M190">
        <v>61.774000000000001</v>
      </c>
    </row>
    <row r="191" spans="1:13" x14ac:dyDescent="0.25">
      <c r="A191" s="2">
        <v>40946</v>
      </c>
      <c r="B191">
        <v>3.34</v>
      </c>
      <c r="C191">
        <v>1.2121</v>
      </c>
      <c r="D191">
        <v>1.2121</v>
      </c>
      <c r="E191">
        <v>1.9734</v>
      </c>
      <c r="F191">
        <v>10.796900000000001</v>
      </c>
      <c r="G191">
        <v>8.8234999999999992</v>
      </c>
      <c r="H191">
        <v>0.64849999999999997</v>
      </c>
      <c r="I191">
        <v>52.203000000000003</v>
      </c>
      <c r="J191">
        <v>-16.925999999999998</v>
      </c>
      <c r="K191">
        <v>15.435</v>
      </c>
      <c r="L191">
        <v>53.962000000000003</v>
      </c>
      <c r="M191">
        <v>61.94</v>
      </c>
    </row>
    <row r="192" spans="1:13" x14ac:dyDescent="0.25">
      <c r="A192" s="2">
        <v>40947</v>
      </c>
      <c r="B192">
        <v>3.26</v>
      </c>
      <c r="C192">
        <v>-2.3952</v>
      </c>
      <c r="D192">
        <v>-2.3952</v>
      </c>
      <c r="E192">
        <v>1.9822</v>
      </c>
      <c r="F192">
        <v>10.7859</v>
      </c>
      <c r="G192">
        <v>8.8036999999999992</v>
      </c>
      <c r="H192">
        <v>0.64800000000000002</v>
      </c>
      <c r="I192">
        <v>50.952599999999997</v>
      </c>
      <c r="J192">
        <v>-16.925999999999998</v>
      </c>
      <c r="K192">
        <v>15.435</v>
      </c>
      <c r="L192">
        <v>57.953000000000003</v>
      </c>
      <c r="M192">
        <v>61.451000000000001</v>
      </c>
    </row>
    <row r="193" spans="1:13" x14ac:dyDescent="0.25">
      <c r="A193" s="2">
        <v>40948</v>
      </c>
      <c r="B193">
        <v>3.17</v>
      </c>
      <c r="C193">
        <v>-2.7606999999999999</v>
      </c>
      <c r="D193">
        <v>-2.7606999999999999</v>
      </c>
      <c r="E193">
        <v>2.0364</v>
      </c>
      <c r="F193">
        <v>10.772600000000001</v>
      </c>
      <c r="G193">
        <v>8.7361000000000004</v>
      </c>
      <c r="H193">
        <v>0.6502</v>
      </c>
      <c r="I193">
        <v>49.545999999999999</v>
      </c>
      <c r="J193">
        <v>-16.925999999999998</v>
      </c>
      <c r="K193">
        <v>15.435</v>
      </c>
      <c r="L193">
        <v>54.115000000000002</v>
      </c>
      <c r="M193">
        <v>61.911000000000001</v>
      </c>
    </row>
    <row r="194" spans="1:13" x14ac:dyDescent="0.25">
      <c r="A194" s="2">
        <v>40949</v>
      </c>
      <c r="B194">
        <v>3.19</v>
      </c>
      <c r="C194">
        <v>0.63090000000000002</v>
      </c>
      <c r="D194">
        <v>0.63090000000000002</v>
      </c>
      <c r="E194">
        <v>1.9862</v>
      </c>
      <c r="F194">
        <v>10.909700000000001</v>
      </c>
      <c r="G194">
        <v>8.9236000000000004</v>
      </c>
      <c r="H194">
        <v>0.64800000000000002</v>
      </c>
      <c r="I194">
        <v>49.858600000000003</v>
      </c>
      <c r="J194">
        <v>-16.925999999999998</v>
      </c>
      <c r="K194">
        <v>15.435</v>
      </c>
      <c r="L194">
        <v>52.613</v>
      </c>
      <c r="M194">
        <v>61.201999999999998</v>
      </c>
    </row>
    <row r="195" spans="1:13" x14ac:dyDescent="0.25">
      <c r="A195" s="2">
        <v>40952</v>
      </c>
      <c r="B195">
        <v>3.33</v>
      </c>
      <c r="C195">
        <v>4.3887</v>
      </c>
      <c r="D195">
        <v>4.3887</v>
      </c>
      <c r="E195">
        <v>1.9741</v>
      </c>
      <c r="F195">
        <v>10.933400000000001</v>
      </c>
      <c r="G195">
        <v>8.9593000000000007</v>
      </c>
      <c r="H195">
        <v>0.66139999999999999</v>
      </c>
      <c r="I195">
        <v>52.046700000000001</v>
      </c>
      <c r="J195">
        <v>-16.925999999999998</v>
      </c>
      <c r="K195">
        <v>15.435</v>
      </c>
      <c r="L195">
        <v>51.89</v>
      </c>
      <c r="M195">
        <v>62.667999999999999</v>
      </c>
    </row>
    <row r="196" spans="1:13" x14ac:dyDescent="0.25">
      <c r="A196" s="2">
        <v>40953</v>
      </c>
      <c r="B196">
        <v>3.45</v>
      </c>
      <c r="C196">
        <v>3.6036000000000001</v>
      </c>
      <c r="D196">
        <v>3.6036000000000001</v>
      </c>
      <c r="E196">
        <v>1.9361000000000002</v>
      </c>
      <c r="F196">
        <v>10.9398</v>
      </c>
      <c r="G196">
        <v>9.0037000000000003</v>
      </c>
      <c r="H196">
        <v>0.66080000000000005</v>
      </c>
      <c r="I196">
        <v>53.9223</v>
      </c>
      <c r="J196">
        <v>-16.925999999999998</v>
      </c>
      <c r="K196">
        <v>15.435</v>
      </c>
      <c r="L196">
        <v>42.807000000000002</v>
      </c>
      <c r="M196">
        <v>58.335000000000001</v>
      </c>
    </row>
    <row r="197" spans="1:13" x14ac:dyDescent="0.25">
      <c r="A197" s="2">
        <v>40954</v>
      </c>
      <c r="B197">
        <v>3.46</v>
      </c>
      <c r="C197">
        <v>0.28989999999999999</v>
      </c>
      <c r="D197">
        <v>0.28989999999999999</v>
      </c>
      <c r="E197">
        <v>1.9275</v>
      </c>
      <c r="F197">
        <v>10.9976</v>
      </c>
      <c r="G197">
        <v>9.0701000000000001</v>
      </c>
      <c r="H197">
        <v>0.66039999999999999</v>
      </c>
      <c r="I197">
        <v>54.078600000000002</v>
      </c>
      <c r="J197">
        <v>-16.925999999999998</v>
      </c>
      <c r="K197">
        <v>15.435</v>
      </c>
      <c r="L197">
        <v>37.890999999999998</v>
      </c>
      <c r="M197">
        <v>58.322000000000003</v>
      </c>
    </row>
    <row r="198" spans="1:13" x14ac:dyDescent="0.25">
      <c r="A198" s="2">
        <v>40955</v>
      </c>
      <c r="B198">
        <v>3.44</v>
      </c>
      <c r="C198">
        <v>-0.57799999999999996</v>
      </c>
      <c r="D198">
        <v>-0.57799999999999996</v>
      </c>
      <c r="E198">
        <v>1.9826999999999999</v>
      </c>
      <c r="F198">
        <v>10.9937</v>
      </c>
      <c r="G198">
        <v>9.0109999999999992</v>
      </c>
      <c r="H198">
        <v>0.65869999999999995</v>
      </c>
      <c r="I198">
        <v>53.765999999999998</v>
      </c>
      <c r="J198">
        <v>-16.925999999999998</v>
      </c>
      <c r="K198">
        <v>15.435</v>
      </c>
      <c r="L198">
        <v>38.344999999999999</v>
      </c>
      <c r="M198">
        <v>57.993000000000002</v>
      </c>
    </row>
    <row r="199" spans="1:13" x14ac:dyDescent="0.25">
      <c r="A199" s="2">
        <v>40956</v>
      </c>
      <c r="B199">
        <v>3.55</v>
      </c>
      <c r="C199">
        <v>3.1977000000000002</v>
      </c>
      <c r="D199">
        <v>3.1977000000000002</v>
      </c>
      <c r="E199">
        <v>2.0017</v>
      </c>
      <c r="F199">
        <v>10.954000000000001</v>
      </c>
      <c r="G199">
        <v>8.9522999999999993</v>
      </c>
      <c r="H199">
        <v>0.65869999999999995</v>
      </c>
      <c r="I199">
        <v>55.485199999999999</v>
      </c>
      <c r="J199">
        <v>-16.925999999999998</v>
      </c>
      <c r="K199">
        <v>15.435</v>
      </c>
      <c r="L199">
        <v>40.691000000000003</v>
      </c>
      <c r="M199">
        <v>58.786000000000001</v>
      </c>
    </row>
    <row r="200" spans="1:13" x14ac:dyDescent="0.25">
      <c r="A200" s="2">
        <v>40960</v>
      </c>
      <c r="B200">
        <v>3.6</v>
      </c>
      <c r="C200">
        <v>1.4085000000000001</v>
      </c>
      <c r="D200">
        <v>1.4085000000000001</v>
      </c>
      <c r="E200">
        <v>2.0590999999999999</v>
      </c>
      <c r="F200">
        <v>10.936</v>
      </c>
      <c r="G200">
        <v>8.8767999999999994</v>
      </c>
      <c r="H200">
        <v>0.66049999999999998</v>
      </c>
      <c r="I200">
        <v>56.2667</v>
      </c>
      <c r="J200">
        <v>-16.925999999999998</v>
      </c>
      <c r="K200">
        <v>15.435</v>
      </c>
      <c r="L200">
        <v>40.765000000000001</v>
      </c>
      <c r="M200">
        <v>58.276000000000003</v>
      </c>
    </row>
    <row r="201" spans="1:13" x14ac:dyDescent="0.25">
      <c r="A201" s="2">
        <v>40961</v>
      </c>
      <c r="B201">
        <v>3.59</v>
      </c>
      <c r="C201">
        <v>-0.27779999999999999</v>
      </c>
      <c r="D201">
        <v>-0.27779999999999999</v>
      </c>
      <c r="E201">
        <v>2.0034000000000001</v>
      </c>
      <c r="F201">
        <v>10.9282</v>
      </c>
      <c r="G201">
        <v>8.9247999999999994</v>
      </c>
      <c r="H201">
        <v>0.66059999999999997</v>
      </c>
      <c r="I201">
        <v>56.110399999999998</v>
      </c>
      <c r="J201">
        <v>-16.925999999999998</v>
      </c>
      <c r="K201">
        <v>15.435</v>
      </c>
      <c r="L201">
        <v>36.612000000000002</v>
      </c>
      <c r="M201">
        <v>56.093000000000004</v>
      </c>
    </row>
    <row r="202" spans="1:13" x14ac:dyDescent="0.25">
      <c r="A202" s="2">
        <v>40962</v>
      </c>
      <c r="B202">
        <v>3.51</v>
      </c>
      <c r="C202">
        <v>-2.2284000000000002</v>
      </c>
      <c r="D202">
        <v>-2.2284000000000002</v>
      </c>
      <c r="E202">
        <v>1.9965000000000002</v>
      </c>
      <c r="F202">
        <v>10.918100000000001</v>
      </c>
      <c r="G202">
        <v>8.9215999999999998</v>
      </c>
      <c r="H202">
        <v>0.66049999999999998</v>
      </c>
      <c r="I202">
        <v>54.860100000000003</v>
      </c>
      <c r="J202">
        <v>-16.925999999999998</v>
      </c>
      <c r="K202">
        <v>15.435</v>
      </c>
      <c r="L202">
        <v>34.808999999999997</v>
      </c>
      <c r="M202">
        <v>56.255000000000003</v>
      </c>
    </row>
    <row r="203" spans="1:13" x14ac:dyDescent="0.25">
      <c r="A203" s="2">
        <v>40963</v>
      </c>
      <c r="B203">
        <v>3.31</v>
      </c>
      <c r="C203">
        <v>-5.6980000000000004</v>
      </c>
      <c r="D203">
        <v>-5.6980000000000004</v>
      </c>
      <c r="E203">
        <v>1.9757</v>
      </c>
      <c r="F203">
        <v>10.906499999999999</v>
      </c>
      <c r="G203">
        <v>8.9307999999999996</v>
      </c>
      <c r="H203">
        <v>0.66320000000000001</v>
      </c>
      <c r="I203">
        <v>51.734099999999998</v>
      </c>
      <c r="J203">
        <v>-16.925999999999998</v>
      </c>
      <c r="K203">
        <v>15.435</v>
      </c>
      <c r="L203">
        <v>51.411000000000001</v>
      </c>
      <c r="M203">
        <v>59.069000000000003</v>
      </c>
    </row>
    <row r="204" spans="1:13" x14ac:dyDescent="0.25">
      <c r="A204" s="2">
        <v>40966</v>
      </c>
      <c r="B204">
        <v>2.8</v>
      </c>
      <c r="C204">
        <v>-15.4079</v>
      </c>
      <c r="D204">
        <v>-15.4079</v>
      </c>
      <c r="E204">
        <v>1.9255</v>
      </c>
      <c r="F204">
        <v>10.7784</v>
      </c>
      <c r="G204">
        <v>8.8528000000000002</v>
      </c>
      <c r="H204">
        <v>0.66169999999999995</v>
      </c>
      <c r="I204">
        <v>43.762999999999998</v>
      </c>
      <c r="J204">
        <v>-16.925999999999998</v>
      </c>
      <c r="K204">
        <v>15.435</v>
      </c>
      <c r="L204">
        <v>100.535</v>
      </c>
      <c r="M204">
        <v>77.486999999999995</v>
      </c>
    </row>
    <row r="205" spans="1:13" x14ac:dyDescent="0.25">
      <c r="A205" s="2">
        <v>40967</v>
      </c>
      <c r="B205">
        <v>2.3100999999999998</v>
      </c>
      <c r="C205">
        <v>-17.4955</v>
      </c>
      <c r="D205">
        <v>-17.4955</v>
      </c>
      <c r="E205">
        <v>1.9428000000000001</v>
      </c>
      <c r="F205">
        <v>10.7117</v>
      </c>
      <c r="G205">
        <v>8.7689000000000004</v>
      </c>
      <c r="H205">
        <v>0.65549999999999997</v>
      </c>
      <c r="I205">
        <v>36.106400000000001</v>
      </c>
      <c r="J205">
        <v>-16.925999999999998</v>
      </c>
      <c r="K205">
        <v>15.435</v>
      </c>
      <c r="L205">
        <v>130.37200000000001</v>
      </c>
      <c r="M205">
        <v>95.438999999999993</v>
      </c>
    </row>
    <row r="206" spans="1:13" x14ac:dyDescent="0.25">
      <c r="A206" s="2">
        <v>40968</v>
      </c>
      <c r="B206">
        <v>2.2000000000000002</v>
      </c>
      <c r="C206">
        <v>-4.7671000000000001</v>
      </c>
      <c r="D206">
        <v>-4.7671000000000001</v>
      </c>
      <c r="E206">
        <v>1.9704999999999999</v>
      </c>
      <c r="F206">
        <v>10.704499999999999</v>
      </c>
      <c r="G206">
        <v>8.734</v>
      </c>
      <c r="H206">
        <v>0.6583</v>
      </c>
      <c r="I206">
        <v>34.385199999999998</v>
      </c>
      <c r="J206">
        <v>-16.925999999999998</v>
      </c>
      <c r="K206">
        <v>15.435</v>
      </c>
      <c r="L206">
        <v>127.17700000000001</v>
      </c>
      <c r="M206">
        <v>93.870999999999995</v>
      </c>
    </row>
    <row r="207" spans="1:13" x14ac:dyDescent="0.25">
      <c r="A207" s="2">
        <v>40969</v>
      </c>
      <c r="B207">
        <v>2.1</v>
      </c>
      <c r="C207">
        <v>-4.5454999999999997</v>
      </c>
      <c r="D207">
        <v>-4.5454999999999997</v>
      </c>
      <c r="E207">
        <v>2.0261</v>
      </c>
      <c r="F207">
        <v>10.688000000000001</v>
      </c>
      <c r="G207">
        <v>8.6620000000000008</v>
      </c>
      <c r="H207">
        <v>0.65500000000000003</v>
      </c>
      <c r="I207">
        <v>32.822299999999998</v>
      </c>
      <c r="J207">
        <v>-16.925999999999998</v>
      </c>
      <c r="K207">
        <v>15.435</v>
      </c>
      <c r="L207">
        <v>124.398</v>
      </c>
      <c r="M207">
        <v>92.174000000000007</v>
      </c>
    </row>
    <row r="208" spans="1:13" x14ac:dyDescent="0.25">
      <c r="A208" s="2">
        <v>40970</v>
      </c>
      <c r="B208">
        <v>2.09</v>
      </c>
      <c r="C208">
        <v>-0.47620000000000001</v>
      </c>
      <c r="D208">
        <v>-0.47620000000000001</v>
      </c>
      <c r="E208">
        <v>1.9739</v>
      </c>
      <c r="F208">
        <v>10.687899999999999</v>
      </c>
      <c r="G208">
        <v>8.7140000000000004</v>
      </c>
      <c r="H208">
        <v>0.65529999999999999</v>
      </c>
      <c r="I208">
        <v>32.665999999999997</v>
      </c>
      <c r="J208">
        <v>-16.925999999999998</v>
      </c>
      <c r="K208">
        <v>15.435</v>
      </c>
      <c r="L208">
        <v>117.56100000000001</v>
      </c>
      <c r="M208">
        <v>92.188000000000002</v>
      </c>
    </row>
    <row r="209" spans="1:13" x14ac:dyDescent="0.25">
      <c r="A209" s="2">
        <v>40973</v>
      </c>
      <c r="B209">
        <v>2.0699999999999998</v>
      </c>
      <c r="C209">
        <v>-0.95689999999999997</v>
      </c>
      <c r="D209">
        <v>-0.95689999999999997</v>
      </c>
      <c r="E209">
        <v>2.0104000000000002</v>
      </c>
      <c r="F209">
        <v>10.6874</v>
      </c>
      <c r="G209">
        <v>8.6769999999999996</v>
      </c>
      <c r="H209">
        <v>0.65759999999999996</v>
      </c>
      <c r="I209">
        <v>32.353400000000001</v>
      </c>
      <c r="J209">
        <v>-16.925999999999998</v>
      </c>
      <c r="K209">
        <v>15.435</v>
      </c>
      <c r="L209">
        <v>113.42</v>
      </c>
      <c r="M209">
        <v>92.015000000000001</v>
      </c>
    </row>
    <row r="210" spans="1:13" x14ac:dyDescent="0.25">
      <c r="A210" s="2">
        <v>40974</v>
      </c>
      <c r="B210">
        <v>2</v>
      </c>
      <c r="C210">
        <v>-3.3816000000000002</v>
      </c>
      <c r="D210">
        <v>-3.3816000000000002</v>
      </c>
      <c r="E210">
        <v>1.9426999999999999</v>
      </c>
      <c r="F210">
        <v>10.742100000000001</v>
      </c>
      <c r="G210">
        <v>8.7995000000000001</v>
      </c>
      <c r="H210">
        <v>0.66310000000000002</v>
      </c>
      <c r="I210">
        <v>31.2593</v>
      </c>
      <c r="J210">
        <v>-16.925999999999998</v>
      </c>
      <c r="K210">
        <v>15.435</v>
      </c>
      <c r="L210">
        <v>109.29900000000001</v>
      </c>
      <c r="M210">
        <v>91.225999999999999</v>
      </c>
    </row>
    <row r="211" spans="1:13" x14ac:dyDescent="0.25">
      <c r="A211" s="2">
        <v>40975</v>
      </c>
      <c r="B211">
        <v>1.87</v>
      </c>
      <c r="C211">
        <v>-6.5</v>
      </c>
      <c r="D211">
        <v>-6.5</v>
      </c>
      <c r="E211">
        <v>1.9756</v>
      </c>
      <c r="F211">
        <v>10.7674</v>
      </c>
      <c r="G211">
        <v>8.7918000000000003</v>
      </c>
      <c r="H211">
        <v>0.65769999999999995</v>
      </c>
      <c r="I211">
        <v>29.227399999999999</v>
      </c>
      <c r="J211">
        <v>-16.925999999999998</v>
      </c>
      <c r="K211">
        <v>15.435</v>
      </c>
      <c r="L211">
        <v>106.253</v>
      </c>
      <c r="M211">
        <v>92.590999999999994</v>
      </c>
    </row>
    <row r="212" spans="1:13" x14ac:dyDescent="0.25">
      <c r="A212" s="2">
        <v>40976</v>
      </c>
      <c r="B212">
        <v>1.9</v>
      </c>
      <c r="C212">
        <v>1.6042999999999998</v>
      </c>
      <c r="D212">
        <v>1.6042999999999998</v>
      </c>
      <c r="E212">
        <v>2.0121000000000002</v>
      </c>
      <c r="F212">
        <v>10.7469</v>
      </c>
      <c r="G212">
        <v>8.7347000000000001</v>
      </c>
      <c r="H212">
        <v>0.65890000000000004</v>
      </c>
      <c r="I212">
        <v>29.696300000000001</v>
      </c>
      <c r="J212">
        <v>-16.925999999999998</v>
      </c>
      <c r="K212">
        <v>15.435</v>
      </c>
      <c r="L212">
        <v>115.95</v>
      </c>
      <c r="M212">
        <v>91.816000000000003</v>
      </c>
    </row>
    <row r="213" spans="1:13" x14ac:dyDescent="0.25">
      <c r="A213" s="2">
        <v>40977</v>
      </c>
      <c r="B213">
        <v>1.85</v>
      </c>
      <c r="C213">
        <v>-2.6316000000000002</v>
      </c>
      <c r="D213">
        <v>-2.6316000000000002</v>
      </c>
      <c r="E213">
        <v>2.0278999999999998</v>
      </c>
      <c r="F213">
        <v>10.7224</v>
      </c>
      <c r="G213">
        <v>8.6944999999999997</v>
      </c>
      <c r="H213">
        <v>0.65790000000000004</v>
      </c>
      <c r="I213">
        <v>28.9148</v>
      </c>
      <c r="J213">
        <v>-16.925999999999998</v>
      </c>
      <c r="K213">
        <v>15.435</v>
      </c>
      <c r="L213">
        <v>97.47</v>
      </c>
      <c r="M213">
        <v>88.870999999999995</v>
      </c>
    </row>
    <row r="214" spans="1:13" x14ac:dyDescent="0.25">
      <c r="A214" s="2">
        <v>40980</v>
      </c>
      <c r="B214">
        <v>1.9300000000000002</v>
      </c>
      <c r="C214">
        <v>4.3243</v>
      </c>
      <c r="D214">
        <v>4.3243</v>
      </c>
      <c r="E214">
        <v>2.0331000000000001</v>
      </c>
      <c r="F214">
        <v>10.7157</v>
      </c>
      <c r="G214">
        <v>8.6826000000000008</v>
      </c>
      <c r="H214">
        <v>0.6532</v>
      </c>
      <c r="I214">
        <v>30.165199999999999</v>
      </c>
      <c r="J214">
        <v>-16.925999999999998</v>
      </c>
      <c r="K214">
        <v>15.435</v>
      </c>
      <c r="L214">
        <v>55.655999999999999</v>
      </c>
      <c r="M214">
        <v>90.650999999999996</v>
      </c>
    </row>
    <row r="215" spans="1:13" x14ac:dyDescent="0.25">
      <c r="A215" s="2">
        <v>40981</v>
      </c>
      <c r="B215">
        <v>3.63</v>
      </c>
      <c r="C215">
        <v>88.082899999999995</v>
      </c>
      <c r="D215">
        <v>88.082899999999995</v>
      </c>
      <c r="E215">
        <v>2.1263000000000001</v>
      </c>
      <c r="F215">
        <v>10.653600000000001</v>
      </c>
      <c r="G215">
        <v>8.5273000000000003</v>
      </c>
      <c r="H215">
        <v>0.83660000000000001</v>
      </c>
      <c r="I215">
        <v>56.735599999999998</v>
      </c>
      <c r="J215">
        <v>-16.925999999999998</v>
      </c>
      <c r="K215">
        <v>15.435</v>
      </c>
      <c r="L215">
        <v>352.31900000000002</v>
      </c>
      <c r="M215">
        <v>213.643</v>
      </c>
    </row>
    <row r="216" spans="1:13" x14ac:dyDescent="0.25">
      <c r="A216" s="2">
        <v>40982</v>
      </c>
      <c r="B216">
        <v>3.55</v>
      </c>
      <c r="C216">
        <v>-2.2039</v>
      </c>
      <c r="D216">
        <v>-2.2039</v>
      </c>
      <c r="E216">
        <v>2.2686000000000002</v>
      </c>
      <c r="F216">
        <v>10.639200000000001</v>
      </c>
      <c r="G216">
        <v>8.3704999999999998</v>
      </c>
      <c r="H216">
        <v>0.83709999999999996</v>
      </c>
      <c r="I216">
        <v>55.485199999999999</v>
      </c>
      <c r="J216">
        <v>-16.925999999999998</v>
      </c>
      <c r="K216">
        <v>15.435</v>
      </c>
      <c r="L216">
        <v>350.26900000000001</v>
      </c>
      <c r="M216">
        <v>212.97200000000001</v>
      </c>
    </row>
    <row r="217" spans="1:13" x14ac:dyDescent="0.25">
      <c r="A217" s="2">
        <v>40983</v>
      </c>
      <c r="B217">
        <v>3.54</v>
      </c>
      <c r="C217">
        <v>-0.28170000000000001</v>
      </c>
      <c r="D217">
        <v>-0.28170000000000001</v>
      </c>
      <c r="E217">
        <v>2.2793999999999999</v>
      </c>
      <c r="F217">
        <v>10.6081</v>
      </c>
      <c r="G217">
        <v>8.3286999999999995</v>
      </c>
      <c r="H217">
        <v>0.83650000000000002</v>
      </c>
      <c r="I217">
        <v>55.328899999999997</v>
      </c>
      <c r="J217">
        <v>-16.925999999999998</v>
      </c>
      <c r="K217">
        <v>15.435</v>
      </c>
      <c r="L217">
        <v>350.15699999999998</v>
      </c>
      <c r="M217">
        <v>212.74700000000001</v>
      </c>
    </row>
    <row r="218" spans="1:13" x14ac:dyDescent="0.25">
      <c r="A218" s="2">
        <v>40984</v>
      </c>
      <c r="B218">
        <v>3.64</v>
      </c>
      <c r="C218">
        <v>2.8249</v>
      </c>
      <c r="D218">
        <v>2.8249</v>
      </c>
      <c r="E218">
        <v>2.294</v>
      </c>
      <c r="F218">
        <v>10.5945</v>
      </c>
      <c r="G218">
        <v>8.3004999999999995</v>
      </c>
      <c r="H218">
        <v>0.82620000000000005</v>
      </c>
      <c r="I218">
        <v>56.8919</v>
      </c>
      <c r="J218">
        <v>-16.925999999999998</v>
      </c>
      <c r="K218">
        <v>15.435</v>
      </c>
      <c r="L218">
        <v>348.36</v>
      </c>
      <c r="M218">
        <v>212.876</v>
      </c>
    </row>
    <row r="219" spans="1:13" x14ac:dyDescent="0.25">
      <c r="A219" s="2">
        <v>40987</v>
      </c>
      <c r="B219">
        <v>3.81</v>
      </c>
      <c r="C219">
        <v>4.6703000000000001</v>
      </c>
      <c r="D219">
        <v>4.6703000000000001</v>
      </c>
      <c r="E219">
        <v>2.3772000000000002</v>
      </c>
      <c r="F219">
        <v>10.569100000000001</v>
      </c>
      <c r="G219">
        <v>8.1919000000000004</v>
      </c>
      <c r="H219">
        <v>0.79339999999999999</v>
      </c>
      <c r="I219">
        <v>59.548900000000003</v>
      </c>
      <c r="J219">
        <v>-16.925999999999998</v>
      </c>
      <c r="K219">
        <v>15.435</v>
      </c>
      <c r="L219">
        <v>343.73399999999998</v>
      </c>
      <c r="M219">
        <v>213.233</v>
      </c>
    </row>
    <row r="220" spans="1:13" x14ac:dyDescent="0.25">
      <c r="A220" s="2">
        <v>40988</v>
      </c>
      <c r="B220">
        <v>3.98</v>
      </c>
      <c r="C220">
        <v>4.4619</v>
      </c>
      <c r="D220">
        <v>4.4619</v>
      </c>
      <c r="E220">
        <v>2.3590999999999998</v>
      </c>
      <c r="F220">
        <v>10.5764</v>
      </c>
      <c r="G220">
        <v>8.2172999999999998</v>
      </c>
      <c r="H220">
        <v>0.78190000000000004</v>
      </c>
      <c r="I220">
        <v>62.206000000000003</v>
      </c>
      <c r="J220">
        <v>-16.925999999999998</v>
      </c>
      <c r="K220">
        <v>15.435</v>
      </c>
      <c r="L220">
        <v>334.21600000000001</v>
      </c>
      <c r="M220">
        <v>213.541</v>
      </c>
    </row>
    <row r="221" spans="1:13" x14ac:dyDescent="0.25">
      <c r="A221" s="2">
        <v>40989</v>
      </c>
      <c r="B221">
        <v>4.04</v>
      </c>
      <c r="C221">
        <v>1.5074999999999998</v>
      </c>
      <c r="D221">
        <v>1.5074999999999998</v>
      </c>
      <c r="E221">
        <v>2.2959999999999998</v>
      </c>
      <c r="F221">
        <v>10.5844</v>
      </c>
      <c r="G221">
        <v>8.2882999999999996</v>
      </c>
      <c r="H221">
        <v>0.78139999999999998</v>
      </c>
      <c r="I221">
        <v>63.143799999999999</v>
      </c>
      <c r="J221">
        <v>-16.925999999999998</v>
      </c>
      <c r="K221">
        <v>15.435</v>
      </c>
      <c r="L221">
        <v>334.279</v>
      </c>
      <c r="M221">
        <v>213.34700000000001</v>
      </c>
    </row>
    <row r="222" spans="1:13" x14ac:dyDescent="0.25">
      <c r="A222" s="2">
        <v>40990</v>
      </c>
      <c r="B222">
        <v>3.9699999999999998</v>
      </c>
      <c r="C222">
        <v>-1.7326999999999999</v>
      </c>
      <c r="D222">
        <v>-1.7326999999999999</v>
      </c>
      <c r="E222">
        <v>2.2781000000000002</v>
      </c>
      <c r="F222">
        <v>10.6029</v>
      </c>
      <c r="G222">
        <v>8.3247999999999998</v>
      </c>
      <c r="H222">
        <v>0.78259999999999996</v>
      </c>
      <c r="I222">
        <v>62.049700000000001</v>
      </c>
      <c r="J222">
        <v>-16.925999999999998</v>
      </c>
      <c r="K222">
        <v>15.435</v>
      </c>
      <c r="L222">
        <v>333.327</v>
      </c>
      <c r="M222">
        <v>213.208</v>
      </c>
    </row>
    <row r="223" spans="1:13" x14ac:dyDescent="0.25">
      <c r="A223" s="2">
        <v>40991</v>
      </c>
      <c r="B223">
        <v>4.04</v>
      </c>
      <c r="C223">
        <v>1.7631999999999999</v>
      </c>
      <c r="D223">
        <v>1.7631999999999999</v>
      </c>
      <c r="E223">
        <v>2.2317</v>
      </c>
      <c r="F223">
        <v>10.5989</v>
      </c>
      <c r="G223">
        <v>8.3673000000000002</v>
      </c>
      <c r="H223">
        <v>0.78590000000000004</v>
      </c>
      <c r="I223">
        <v>63.143799999999999</v>
      </c>
      <c r="J223">
        <v>-16.925999999999998</v>
      </c>
      <c r="K223">
        <v>15.435</v>
      </c>
      <c r="L223">
        <v>334.62299999999999</v>
      </c>
      <c r="M223">
        <v>213.227</v>
      </c>
    </row>
    <row r="224" spans="1:13" x14ac:dyDescent="0.25">
      <c r="A224" s="2">
        <v>40994</v>
      </c>
      <c r="B224">
        <v>4.05</v>
      </c>
      <c r="C224">
        <v>0.2475</v>
      </c>
      <c r="D224">
        <v>0.2475</v>
      </c>
      <c r="E224">
        <v>2.2479</v>
      </c>
      <c r="F224">
        <v>10.553100000000001</v>
      </c>
      <c r="G224">
        <v>8.3051999999999992</v>
      </c>
      <c r="H224">
        <v>0.78669999999999995</v>
      </c>
      <c r="I224">
        <v>63.3001</v>
      </c>
      <c r="J224">
        <v>-16.925999999999998</v>
      </c>
      <c r="K224">
        <v>15.435</v>
      </c>
      <c r="L224">
        <v>39.408999999999999</v>
      </c>
      <c r="M224">
        <v>212.958</v>
      </c>
    </row>
    <row r="225" spans="1:13" x14ac:dyDescent="0.25">
      <c r="A225" s="2">
        <v>40995</v>
      </c>
      <c r="B225">
        <v>4.03</v>
      </c>
      <c r="C225">
        <v>-0.49380000000000002</v>
      </c>
      <c r="D225">
        <v>-0.49380000000000002</v>
      </c>
      <c r="E225">
        <v>2.1836000000000002</v>
      </c>
      <c r="F225">
        <v>10.539199999999999</v>
      </c>
      <c r="G225">
        <v>8.3557000000000006</v>
      </c>
      <c r="H225">
        <v>0.78910000000000002</v>
      </c>
      <c r="I225">
        <v>62.987499999999997</v>
      </c>
      <c r="J225">
        <v>-16.925999999999998</v>
      </c>
      <c r="K225">
        <v>15.435</v>
      </c>
      <c r="L225">
        <v>35.380000000000003</v>
      </c>
      <c r="M225">
        <v>212.797</v>
      </c>
    </row>
    <row r="226" spans="1:13" x14ac:dyDescent="0.25">
      <c r="A226" s="2">
        <v>40996</v>
      </c>
      <c r="B226">
        <v>4.01</v>
      </c>
      <c r="C226">
        <v>-0.49630000000000002</v>
      </c>
      <c r="D226">
        <v>-0.49630000000000002</v>
      </c>
      <c r="E226">
        <v>2.1997</v>
      </c>
      <c r="F226">
        <v>10.543200000000001</v>
      </c>
      <c r="G226">
        <v>8.3435000000000006</v>
      </c>
      <c r="H226">
        <v>0.78920000000000001</v>
      </c>
      <c r="I226">
        <v>62.674900000000001</v>
      </c>
      <c r="J226">
        <v>-16.925999999999998</v>
      </c>
      <c r="K226">
        <v>15.435</v>
      </c>
      <c r="L226">
        <v>35.731999999999999</v>
      </c>
      <c r="M226">
        <v>212.81800000000001</v>
      </c>
    </row>
    <row r="227" spans="1:13" x14ac:dyDescent="0.25">
      <c r="A227" s="2">
        <v>40997</v>
      </c>
      <c r="B227">
        <v>4.16</v>
      </c>
      <c r="C227">
        <v>3.7406000000000001</v>
      </c>
      <c r="D227">
        <v>3.7406000000000001</v>
      </c>
      <c r="E227">
        <v>2.1587000000000001</v>
      </c>
      <c r="F227">
        <v>10.560700000000001</v>
      </c>
      <c r="G227">
        <v>8.4018999999999995</v>
      </c>
      <c r="H227">
        <v>0.78820000000000001</v>
      </c>
      <c r="I227">
        <v>65.019300000000001</v>
      </c>
      <c r="J227">
        <v>-16.925999999999998</v>
      </c>
      <c r="K227">
        <v>15.435</v>
      </c>
      <c r="L227">
        <v>37.151000000000003</v>
      </c>
      <c r="M227">
        <v>212.99700000000001</v>
      </c>
    </row>
    <row r="228" spans="1:13" x14ac:dyDescent="0.25">
      <c r="A228" s="2">
        <v>40998</v>
      </c>
      <c r="B228">
        <v>4.0999999999999996</v>
      </c>
      <c r="C228">
        <v>-1.4422999999999999</v>
      </c>
      <c r="D228">
        <v>-1.4422999999999999</v>
      </c>
      <c r="E228">
        <v>2.2088000000000001</v>
      </c>
      <c r="F228">
        <v>10.550599999999999</v>
      </c>
      <c r="G228">
        <v>8.3417999999999992</v>
      </c>
      <c r="H228">
        <v>0.78720000000000001</v>
      </c>
      <c r="I228">
        <v>64.081500000000005</v>
      </c>
      <c r="J228">
        <v>-31.562000000000001</v>
      </c>
      <c r="K228">
        <v>15.435</v>
      </c>
      <c r="L228">
        <v>34.945999999999998</v>
      </c>
      <c r="M228">
        <v>212.94300000000001</v>
      </c>
    </row>
    <row r="229" spans="1:13" x14ac:dyDescent="0.25">
      <c r="A229" s="2">
        <v>41001</v>
      </c>
      <c r="B229">
        <v>4.13</v>
      </c>
      <c r="C229">
        <v>0.73170000000000002</v>
      </c>
      <c r="D229">
        <v>0.73170000000000002</v>
      </c>
      <c r="E229">
        <v>2.1819999999999999</v>
      </c>
      <c r="F229">
        <v>10.6068</v>
      </c>
      <c r="G229">
        <v>8.4247999999999994</v>
      </c>
      <c r="H229">
        <v>0.78129999999999999</v>
      </c>
      <c r="I229">
        <v>64.550399999999996</v>
      </c>
      <c r="J229">
        <v>-31.562000000000001</v>
      </c>
      <c r="K229">
        <v>15.435</v>
      </c>
      <c r="L229">
        <v>27.641999999999999</v>
      </c>
      <c r="M229">
        <v>212.92599999999999</v>
      </c>
    </row>
    <row r="230" spans="1:13" x14ac:dyDescent="0.25">
      <c r="A230" s="2">
        <v>41002</v>
      </c>
      <c r="B230">
        <v>4.3499999999999996</v>
      </c>
      <c r="C230">
        <v>5.3269000000000002</v>
      </c>
      <c r="D230">
        <v>5.3269000000000002</v>
      </c>
      <c r="E230">
        <v>2.2988</v>
      </c>
      <c r="F230">
        <v>10.6372</v>
      </c>
      <c r="G230">
        <v>8.3384</v>
      </c>
      <c r="H230">
        <v>0.77839999999999998</v>
      </c>
      <c r="I230">
        <v>67.989000000000004</v>
      </c>
      <c r="J230">
        <v>-31.562000000000001</v>
      </c>
      <c r="K230">
        <v>15.435</v>
      </c>
      <c r="L230">
        <v>37.665999999999997</v>
      </c>
      <c r="M230">
        <v>213.375</v>
      </c>
    </row>
    <row r="231" spans="1:13" x14ac:dyDescent="0.25">
      <c r="A231" s="2">
        <v>41003</v>
      </c>
      <c r="B231">
        <v>4.3099999999999996</v>
      </c>
      <c r="C231">
        <v>-0.91949999999999998</v>
      </c>
      <c r="D231">
        <v>-0.91949999999999998</v>
      </c>
      <c r="E231">
        <v>2.2233000000000001</v>
      </c>
      <c r="F231">
        <v>10.6785</v>
      </c>
      <c r="G231">
        <v>8.4551999999999996</v>
      </c>
      <c r="H231">
        <v>0.77859999999999996</v>
      </c>
      <c r="I231">
        <v>67.363799999999998</v>
      </c>
      <c r="J231">
        <v>-31.562000000000001</v>
      </c>
      <c r="K231">
        <v>15.435</v>
      </c>
      <c r="L231">
        <v>36.066000000000003</v>
      </c>
      <c r="M231">
        <v>213.244</v>
      </c>
    </row>
    <row r="232" spans="1:13" x14ac:dyDescent="0.25">
      <c r="A232" s="2">
        <v>41004</v>
      </c>
      <c r="B232">
        <v>4.3499999999999996</v>
      </c>
      <c r="C232">
        <v>0.92810000000000004</v>
      </c>
      <c r="D232">
        <v>0.92810000000000004</v>
      </c>
      <c r="E232">
        <v>2.1804999999999999</v>
      </c>
      <c r="F232">
        <v>10.703900000000001</v>
      </c>
      <c r="G232">
        <v>8.5233000000000008</v>
      </c>
      <c r="H232">
        <v>0.77849999999999997</v>
      </c>
      <c r="I232">
        <v>67.989000000000004</v>
      </c>
      <c r="J232">
        <v>-31.562000000000001</v>
      </c>
      <c r="K232">
        <v>15.435</v>
      </c>
      <c r="L232">
        <v>35.716000000000001</v>
      </c>
      <c r="M232">
        <v>212.267</v>
      </c>
    </row>
    <row r="233" spans="1:13" x14ac:dyDescent="0.25">
      <c r="A233" s="2">
        <v>41008</v>
      </c>
      <c r="B233">
        <v>4.38</v>
      </c>
      <c r="C233">
        <v>0.68969999999999998</v>
      </c>
      <c r="D233">
        <v>0.68969999999999998</v>
      </c>
      <c r="E233">
        <v>2.0474000000000001</v>
      </c>
      <c r="F233">
        <v>10.7906</v>
      </c>
      <c r="G233">
        <v>8.7431999999999999</v>
      </c>
      <c r="H233">
        <v>0.77439999999999998</v>
      </c>
      <c r="I233">
        <v>68.457800000000006</v>
      </c>
      <c r="J233">
        <v>-31.562000000000001</v>
      </c>
      <c r="K233">
        <v>15.435</v>
      </c>
      <c r="L233">
        <v>35.564</v>
      </c>
      <c r="M233">
        <v>205.08500000000001</v>
      </c>
    </row>
    <row r="234" spans="1:13" x14ac:dyDescent="0.25">
      <c r="A234" s="2">
        <v>41009</v>
      </c>
      <c r="B234">
        <v>4.6500000000000004</v>
      </c>
      <c r="C234">
        <v>6.1643999999999997</v>
      </c>
      <c r="D234">
        <v>6.1643999999999997</v>
      </c>
      <c r="E234">
        <v>1.9823</v>
      </c>
      <c r="F234">
        <v>10.884399999999999</v>
      </c>
      <c r="G234">
        <v>8.9019999999999992</v>
      </c>
      <c r="H234">
        <v>0.75929999999999997</v>
      </c>
      <c r="I234">
        <v>72.677800000000005</v>
      </c>
      <c r="J234">
        <v>-31.562000000000001</v>
      </c>
      <c r="K234">
        <v>15.435</v>
      </c>
      <c r="L234">
        <v>43.61</v>
      </c>
      <c r="M234">
        <v>195.017</v>
      </c>
    </row>
    <row r="235" spans="1:13" x14ac:dyDescent="0.25">
      <c r="A235" s="2">
        <v>41010</v>
      </c>
      <c r="B235">
        <v>4.83</v>
      </c>
      <c r="C235">
        <v>3.871</v>
      </c>
      <c r="D235">
        <v>3.871</v>
      </c>
      <c r="E235">
        <v>2.0350999999999999</v>
      </c>
      <c r="F235">
        <v>10.895199999999999</v>
      </c>
      <c r="G235">
        <v>8.8600999999999992</v>
      </c>
      <c r="H235">
        <v>0.76200000000000001</v>
      </c>
      <c r="I235">
        <v>75.491200000000006</v>
      </c>
      <c r="J235">
        <v>-31.562000000000001</v>
      </c>
      <c r="K235">
        <v>15.435</v>
      </c>
      <c r="L235">
        <v>43.034999999999997</v>
      </c>
      <c r="M235">
        <v>193.72900000000001</v>
      </c>
    </row>
    <row r="236" spans="1:13" x14ac:dyDescent="0.25">
      <c r="A236" s="2">
        <v>41011</v>
      </c>
      <c r="B236">
        <v>5.34</v>
      </c>
      <c r="C236">
        <v>10.558999999999999</v>
      </c>
      <c r="D236">
        <v>10.558999999999999</v>
      </c>
      <c r="E236">
        <v>2.0510000000000002</v>
      </c>
      <c r="F236">
        <v>10.8514</v>
      </c>
      <c r="G236">
        <v>8.8003999999999998</v>
      </c>
      <c r="H236">
        <v>0.77690000000000003</v>
      </c>
      <c r="I236">
        <v>83.462299999999999</v>
      </c>
      <c r="J236">
        <v>-31.562000000000001</v>
      </c>
      <c r="K236">
        <v>15.435</v>
      </c>
      <c r="L236">
        <v>60.719000000000001</v>
      </c>
      <c r="M236">
        <v>193.53700000000001</v>
      </c>
    </row>
    <row r="237" spans="1:13" x14ac:dyDescent="0.25">
      <c r="A237" s="2">
        <v>41012</v>
      </c>
      <c r="B237">
        <v>5.39</v>
      </c>
      <c r="C237">
        <v>0.93630000000000002</v>
      </c>
      <c r="D237">
        <v>0.93630000000000002</v>
      </c>
      <c r="E237">
        <v>1.9823</v>
      </c>
      <c r="F237">
        <v>10.867100000000001</v>
      </c>
      <c r="G237">
        <v>8.8848000000000003</v>
      </c>
      <c r="H237">
        <v>0.7742</v>
      </c>
      <c r="I237">
        <v>84.243799999999993</v>
      </c>
      <c r="J237">
        <v>-31.562000000000001</v>
      </c>
      <c r="K237">
        <v>15.435</v>
      </c>
      <c r="L237">
        <v>56.530999999999999</v>
      </c>
      <c r="M237">
        <v>193.333</v>
      </c>
    </row>
    <row r="238" spans="1:13" x14ac:dyDescent="0.25">
      <c r="A238" s="2">
        <v>41015</v>
      </c>
      <c r="B238">
        <v>5.9399999999999995</v>
      </c>
      <c r="C238">
        <v>10.2041</v>
      </c>
      <c r="D238">
        <v>10.2041</v>
      </c>
      <c r="E238">
        <v>1.9805000000000001</v>
      </c>
      <c r="F238">
        <v>10.8596</v>
      </c>
      <c r="G238">
        <v>8.8789999999999996</v>
      </c>
      <c r="H238">
        <v>0.76129999999999998</v>
      </c>
      <c r="I238">
        <v>92.840100000000007</v>
      </c>
      <c r="J238">
        <v>-31.562000000000001</v>
      </c>
      <c r="K238">
        <v>15.435</v>
      </c>
      <c r="L238">
        <v>64.649000000000001</v>
      </c>
      <c r="M238">
        <v>193.80799999999999</v>
      </c>
    </row>
    <row r="239" spans="1:13" x14ac:dyDescent="0.25">
      <c r="A239" s="2">
        <v>41016</v>
      </c>
      <c r="B239">
        <v>6.49</v>
      </c>
      <c r="C239">
        <v>9.2592999999999996</v>
      </c>
      <c r="D239">
        <v>9.2592999999999996</v>
      </c>
      <c r="E239">
        <v>1.9981</v>
      </c>
      <c r="F239">
        <v>10.7918</v>
      </c>
      <c r="G239">
        <v>8.7936999999999994</v>
      </c>
      <c r="H239">
        <v>0.77529999999999999</v>
      </c>
      <c r="I239">
        <v>101.43640000000001</v>
      </c>
      <c r="J239">
        <v>-31.562000000000001</v>
      </c>
      <c r="K239">
        <v>15.435</v>
      </c>
      <c r="L239">
        <v>69.584000000000003</v>
      </c>
      <c r="M239">
        <v>193.13499999999999</v>
      </c>
    </row>
    <row r="240" spans="1:13" x14ac:dyDescent="0.25">
      <c r="A240" s="2">
        <v>41017</v>
      </c>
      <c r="B240">
        <v>6.44</v>
      </c>
      <c r="C240">
        <v>-0.77039999999999997</v>
      </c>
      <c r="D240">
        <v>-0.77039999999999997</v>
      </c>
      <c r="E240">
        <v>1.9752999999999998</v>
      </c>
      <c r="F240">
        <v>10.8012</v>
      </c>
      <c r="G240">
        <v>8.8259000000000007</v>
      </c>
      <c r="H240">
        <v>0.77559999999999996</v>
      </c>
      <c r="I240">
        <v>100.6549</v>
      </c>
      <c r="J240">
        <v>-31.562000000000001</v>
      </c>
      <c r="K240">
        <v>15.435</v>
      </c>
      <c r="L240">
        <v>69.210999999999999</v>
      </c>
      <c r="M240">
        <v>190.86</v>
      </c>
    </row>
    <row r="241" spans="1:13" x14ac:dyDescent="0.25">
      <c r="A241" s="2">
        <v>41018</v>
      </c>
      <c r="B241">
        <v>6.26</v>
      </c>
      <c r="C241">
        <v>-2.7949999999999999</v>
      </c>
      <c r="D241">
        <v>-2.7949999999999999</v>
      </c>
      <c r="E241">
        <v>1.9664999999999999</v>
      </c>
      <c r="F241">
        <v>10.753500000000001</v>
      </c>
      <c r="G241">
        <v>8.7870000000000008</v>
      </c>
      <c r="H241">
        <v>0.77739999999999998</v>
      </c>
      <c r="I241">
        <v>97.8416</v>
      </c>
      <c r="J241">
        <v>-31.562000000000001</v>
      </c>
      <c r="K241">
        <v>15.435</v>
      </c>
      <c r="L241">
        <v>77.864000000000004</v>
      </c>
      <c r="M241">
        <v>191.893</v>
      </c>
    </row>
    <row r="242" spans="1:13" x14ac:dyDescent="0.25">
      <c r="A242" s="2">
        <v>41019</v>
      </c>
      <c r="B242">
        <v>5.9399999999999995</v>
      </c>
      <c r="C242">
        <v>-5.1117999999999997</v>
      </c>
      <c r="D242">
        <v>-5.1117999999999997</v>
      </c>
      <c r="E242">
        <v>1.9628999999999999</v>
      </c>
      <c r="F242">
        <v>10.7285</v>
      </c>
      <c r="G242">
        <v>8.7655999999999992</v>
      </c>
      <c r="H242">
        <v>0.77339999999999998</v>
      </c>
      <c r="I242">
        <v>92.840100000000007</v>
      </c>
      <c r="J242">
        <v>-31.562000000000001</v>
      </c>
      <c r="K242">
        <v>15.435</v>
      </c>
      <c r="L242">
        <v>91.516000000000005</v>
      </c>
      <c r="M242">
        <v>192.893</v>
      </c>
    </row>
    <row r="243" spans="1:13" x14ac:dyDescent="0.25">
      <c r="A243" s="2">
        <v>41022</v>
      </c>
      <c r="B243">
        <v>5.77</v>
      </c>
      <c r="C243">
        <v>-2.8620000000000001</v>
      </c>
      <c r="D243">
        <v>-2.8620000000000001</v>
      </c>
      <c r="E243">
        <v>1.9348999999999998</v>
      </c>
      <c r="F243">
        <v>10.765000000000001</v>
      </c>
      <c r="G243">
        <v>8.8300999999999998</v>
      </c>
      <c r="H243">
        <v>0.76359999999999995</v>
      </c>
      <c r="I243">
        <v>90.183099999999996</v>
      </c>
      <c r="J243">
        <v>-31.562000000000001</v>
      </c>
      <c r="K243">
        <v>15.435</v>
      </c>
      <c r="L243">
        <v>95.688000000000002</v>
      </c>
      <c r="M243">
        <v>194.001</v>
      </c>
    </row>
    <row r="244" spans="1:13" x14ac:dyDescent="0.25">
      <c r="A244" s="2">
        <v>41023</v>
      </c>
      <c r="B244">
        <v>5.68</v>
      </c>
      <c r="C244">
        <v>-1.5598000000000001</v>
      </c>
      <c r="D244">
        <v>-1.5598000000000001</v>
      </c>
      <c r="E244">
        <v>1.9735</v>
      </c>
      <c r="F244">
        <v>10.7654</v>
      </c>
      <c r="G244">
        <v>8.7919</v>
      </c>
      <c r="H244">
        <v>0.75670000000000004</v>
      </c>
      <c r="I244">
        <v>88.776399999999995</v>
      </c>
      <c r="J244">
        <v>-31.562000000000001</v>
      </c>
      <c r="K244">
        <v>15.435</v>
      </c>
      <c r="L244">
        <v>97.471000000000004</v>
      </c>
      <c r="M244">
        <v>61.661000000000001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topLeftCell="A91" workbookViewId="0">
      <selection activeCell="F125" sqref="F125"/>
    </sheetView>
  </sheetViews>
  <sheetFormatPr defaultRowHeight="15" x14ac:dyDescent="0.25"/>
  <cols>
    <col min="1" max="1" width="13.28515625" bestFit="1" customWidth="1"/>
    <col min="2" max="2" width="9.5703125" bestFit="1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  <c r="C2" t="s">
        <v>20</v>
      </c>
    </row>
    <row r="3" spans="1:3" x14ac:dyDescent="0.25">
      <c r="A3" s="1">
        <v>40673</v>
      </c>
      <c r="B3">
        <v>4.4000000000000004</v>
      </c>
      <c r="C3">
        <v>0</v>
      </c>
    </row>
    <row r="4" spans="1:3" x14ac:dyDescent="0.25">
      <c r="A4" s="2">
        <v>40674</v>
      </c>
      <c r="B4">
        <v>4.4993999999999996</v>
      </c>
      <c r="C4">
        <f>(B4-B3)/B3</f>
        <v>2.2590909090908922E-2</v>
      </c>
    </row>
    <row r="5" spans="1:3" x14ac:dyDescent="0.25">
      <c r="A5" s="2">
        <v>40675</v>
      </c>
      <c r="B5">
        <v>4.45</v>
      </c>
      <c r="C5">
        <f t="shared" ref="C5:C67" si="0">(B5-B4)/B4</f>
        <v>-1.0979241676667877E-2</v>
      </c>
    </row>
    <row r="6" spans="1:3" x14ac:dyDescent="0.25">
      <c r="A6" s="2">
        <v>40676</v>
      </c>
      <c r="B6">
        <v>4.4794</v>
      </c>
      <c r="C6">
        <f t="shared" si="0"/>
        <v>6.6067415730336788E-3</v>
      </c>
    </row>
    <row r="7" spans="1:3" x14ac:dyDescent="0.25">
      <c r="A7" s="2">
        <v>40679</v>
      </c>
      <c r="B7">
        <v>4.42</v>
      </c>
      <c r="C7">
        <f t="shared" si="0"/>
        <v>-1.3260704558646273E-2</v>
      </c>
    </row>
    <row r="8" spans="1:3" x14ac:dyDescent="0.25">
      <c r="A8" s="2">
        <v>40680</v>
      </c>
      <c r="B8">
        <v>4.4000000000000004</v>
      </c>
      <c r="C8">
        <f t="shared" si="0"/>
        <v>-4.5248868778279576E-3</v>
      </c>
    </row>
    <row r="9" spans="1:3" x14ac:dyDescent="0.25">
      <c r="A9" s="2">
        <v>40681</v>
      </c>
      <c r="B9">
        <v>4.4000000000000004</v>
      </c>
      <c r="C9">
        <f t="shared" si="0"/>
        <v>0</v>
      </c>
    </row>
    <row r="10" spans="1:3" x14ac:dyDescent="0.25">
      <c r="A10" s="2">
        <v>40682</v>
      </c>
      <c r="B10">
        <v>4.2024999999999997</v>
      </c>
      <c r="C10">
        <f t="shared" si="0"/>
        <v>-4.4886363636363787E-2</v>
      </c>
    </row>
    <row r="11" spans="1:3" x14ac:dyDescent="0.25">
      <c r="A11" s="2">
        <v>40683</v>
      </c>
      <c r="B11">
        <v>4.0999999999999996</v>
      </c>
      <c r="C11">
        <f t="shared" si="0"/>
        <v>-2.4390243902439036E-2</v>
      </c>
    </row>
    <row r="12" spans="1:3" x14ac:dyDescent="0.25">
      <c r="A12" s="2">
        <v>40686</v>
      </c>
      <c r="B12">
        <v>4.05</v>
      </c>
      <c r="C12">
        <f t="shared" si="0"/>
        <v>-1.2195121951219469E-2</v>
      </c>
    </row>
    <row r="13" spans="1:3" x14ac:dyDescent="0.25">
      <c r="A13" s="2">
        <v>40687</v>
      </c>
      <c r="B13">
        <v>4.0999999999999996</v>
      </c>
      <c r="C13">
        <f t="shared" si="0"/>
        <v>1.2345679012345635E-2</v>
      </c>
    </row>
    <row r="14" spans="1:3" x14ac:dyDescent="0.25">
      <c r="A14" s="2">
        <v>40688</v>
      </c>
      <c r="B14">
        <v>4.1500000000000004</v>
      </c>
      <c r="C14">
        <f t="shared" si="0"/>
        <v>1.2195121951219686E-2</v>
      </c>
    </row>
    <row r="15" spans="1:3" x14ac:dyDescent="0.25">
      <c r="A15" s="2">
        <v>40689</v>
      </c>
      <c r="B15">
        <v>3.9534000000000002</v>
      </c>
      <c r="C15">
        <f t="shared" si="0"/>
        <v>-4.7373493975903638E-2</v>
      </c>
    </row>
    <row r="16" spans="1:3" x14ac:dyDescent="0.25">
      <c r="A16" s="2">
        <v>40690</v>
      </c>
      <c r="B16">
        <v>3.8875000000000002</v>
      </c>
      <c r="C16">
        <f t="shared" si="0"/>
        <v>-1.6669196134972444E-2</v>
      </c>
    </row>
    <row r="17" spans="1:3" x14ac:dyDescent="0.25">
      <c r="A17" s="2">
        <v>40694</v>
      </c>
      <c r="B17">
        <v>3.8616000000000001</v>
      </c>
      <c r="C17">
        <f>(B17-B16)/B16</f>
        <v>-6.6623794212218737E-3</v>
      </c>
    </row>
    <row r="18" spans="1:3" x14ac:dyDescent="0.25">
      <c r="A18" s="2">
        <v>40695</v>
      </c>
      <c r="B18">
        <v>3.8</v>
      </c>
      <c r="C18">
        <f t="shared" si="0"/>
        <v>-1.5951937020924054E-2</v>
      </c>
    </row>
    <row r="19" spans="1:3" x14ac:dyDescent="0.25">
      <c r="A19" s="2">
        <v>40696</v>
      </c>
      <c r="B19">
        <v>3.7556000000000003</v>
      </c>
      <c r="C19">
        <f t="shared" si="0"/>
        <v>-1.1684210526315672E-2</v>
      </c>
    </row>
    <row r="20" spans="1:3" x14ac:dyDescent="0.25">
      <c r="A20" s="2">
        <v>40697</v>
      </c>
      <c r="B20">
        <v>3.75</v>
      </c>
      <c r="C20">
        <f t="shared" si="0"/>
        <v>-1.4911066141229819E-3</v>
      </c>
    </row>
    <row r="21" spans="1:3" x14ac:dyDescent="0.25">
      <c r="A21" s="2">
        <v>40700</v>
      </c>
      <c r="B21">
        <v>3.55</v>
      </c>
      <c r="C21">
        <f t="shared" si="0"/>
        <v>-5.3333333333333378E-2</v>
      </c>
    </row>
    <row r="22" spans="1:3" x14ac:dyDescent="0.25">
      <c r="A22" s="2">
        <v>40701</v>
      </c>
      <c r="B22">
        <v>3.54</v>
      </c>
      <c r="C22">
        <f t="shared" si="0"/>
        <v>-2.8169014084506445E-3</v>
      </c>
    </row>
    <row r="23" spans="1:3" x14ac:dyDescent="0.25">
      <c r="A23" s="2">
        <v>40702</v>
      </c>
      <c r="B23">
        <v>3.55</v>
      </c>
      <c r="C23">
        <f t="shared" si="0"/>
        <v>2.8248587570620866E-3</v>
      </c>
    </row>
    <row r="24" spans="1:3" x14ac:dyDescent="0.25">
      <c r="A24" s="2">
        <v>40703</v>
      </c>
      <c r="B24">
        <v>3.5655999999999999</v>
      </c>
      <c r="C24">
        <f t="shared" si="0"/>
        <v>4.3943661971831156E-3</v>
      </c>
    </row>
    <row r="25" spans="1:3" x14ac:dyDescent="0.25">
      <c r="A25" s="2">
        <v>40704</v>
      </c>
      <c r="B25">
        <v>3.6</v>
      </c>
      <c r="C25">
        <f t="shared" si="0"/>
        <v>9.6477451200359578E-3</v>
      </c>
    </row>
    <row r="26" spans="1:3" x14ac:dyDescent="0.25">
      <c r="A26" s="2">
        <v>40707</v>
      </c>
      <c r="B26">
        <v>3.7490999999999999</v>
      </c>
      <c r="C26">
        <f t="shared" si="0"/>
        <v>4.1416666666666609E-2</v>
      </c>
    </row>
    <row r="27" spans="1:3" x14ac:dyDescent="0.25">
      <c r="A27" s="2">
        <v>40708</v>
      </c>
      <c r="B27">
        <v>3.75</v>
      </c>
      <c r="C27">
        <f t="shared" si="0"/>
        <v>2.4005761382735134E-4</v>
      </c>
    </row>
    <row r="28" spans="1:3" x14ac:dyDescent="0.25">
      <c r="A28" s="2">
        <v>40709</v>
      </c>
      <c r="B28">
        <v>3.8</v>
      </c>
      <c r="C28">
        <f t="shared" si="0"/>
        <v>1.3333333333333286E-2</v>
      </c>
    </row>
    <row r="29" spans="1:3" x14ac:dyDescent="0.25">
      <c r="A29" s="2">
        <v>40710</v>
      </c>
      <c r="B29">
        <v>3.75</v>
      </c>
      <c r="C29">
        <f t="shared" si="0"/>
        <v>-1.3157894736842059E-2</v>
      </c>
    </row>
    <row r="30" spans="1:3" x14ac:dyDescent="0.25">
      <c r="A30" s="2">
        <v>40711</v>
      </c>
      <c r="B30">
        <v>3.7</v>
      </c>
      <c r="C30">
        <f t="shared" si="0"/>
        <v>-1.3333333333333286E-2</v>
      </c>
    </row>
    <row r="31" spans="1:3" x14ac:dyDescent="0.25">
      <c r="A31" s="2">
        <v>40714</v>
      </c>
      <c r="B31">
        <v>3.7</v>
      </c>
      <c r="C31">
        <f t="shared" si="0"/>
        <v>0</v>
      </c>
    </row>
    <row r="32" spans="1:3" x14ac:dyDescent="0.25">
      <c r="A32" s="2">
        <v>40715</v>
      </c>
      <c r="B32">
        <v>3.85</v>
      </c>
      <c r="C32">
        <f t="shared" si="0"/>
        <v>4.0540540540540515E-2</v>
      </c>
    </row>
    <row r="33" spans="1:3" x14ac:dyDescent="0.25">
      <c r="A33" s="2">
        <v>40716</v>
      </c>
      <c r="B33">
        <v>4.05</v>
      </c>
      <c r="C33">
        <f t="shared" si="0"/>
        <v>5.1948051948051875E-2</v>
      </c>
    </row>
    <row r="34" spans="1:3" x14ac:dyDescent="0.25">
      <c r="A34" s="2">
        <v>40717</v>
      </c>
      <c r="B34">
        <v>4.4000000000000004</v>
      </c>
      <c r="C34">
        <f t="shared" si="0"/>
        <v>8.6419753086419887E-2</v>
      </c>
    </row>
    <row r="35" spans="1:3" x14ac:dyDescent="0.25">
      <c r="A35" s="2">
        <v>40718</v>
      </c>
      <c r="B35">
        <v>4.75</v>
      </c>
      <c r="C35">
        <f t="shared" si="0"/>
        <v>7.9545454545454461E-2</v>
      </c>
    </row>
    <row r="36" spans="1:3" x14ac:dyDescent="0.25">
      <c r="A36" s="2">
        <v>40721</v>
      </c>
      <c r="B36">
        <v>4.375</v>
      </c>
      <c r="C36">
        <f t="shared" si="0"/>
        <v>-7.8947368421052627E-2</v>
      </c>
    </row>
    <row r="37" spans="1:3" x14ac:dyDescent="0.25">
      <c r="A37" s="2">
        <v>40722</v>
      </c>
      <c r="B37">
        <v>4.3509000000000002</v>
      </c>
      <c r="C37">
        <f t="shared" si="0"/>
        <v>-5.5085714285713801E-3</v>
      </c>
    </row>
    <row r="38" spans="1:3" x14ac:dyDescent="0.25">
      <c r="A38" s="2">
        <v>40723</v>
      </c>
      <c r="B38">
        <v>4.5</v>
      </c>
      <c r="C38">
        <f t="shared" si="0"/>
        <v>3.4268771978211356E-2</v>
      </c>
    </row>
    <row r="39" spans="1:3" x14ac:dyDescent="0.25">
      <c r="A39" s="2">
        <v>40724</v>
      </c>
      <c r="B39">
        <v>4.75</v>
      </c>
      <c r="C39">
        <f t="shared" si="0"/>
        <v>5.5555555555555552E-2</v>
      </c>
    </row>
    <row r="40" spans="1:3" x14ac:dyDescent="0.25">
      <c r="A40" s="2">
        <v>40725</v>
      </c>
      <c r="B40">
        <v>4.6500000000000004</v>
      </c>
      <c r="C40">
        <f t="shared" si="0"/>
        <v>-2.1052631578947295E-2</v>
      </c>
    </row>
    <row r="41" spans="1:3" x14ac:dyDescent="0.25">
      <c r="A41" s="2">
        <v>40729</v>
      </c>
      <c r="B41">
        <v>4.5994000000000002</v>
      </c>
      <c r="C41">
        <f t="shared" si="0"/>
        <v>-1.0881720430107569E-2</v>
      </c>
    </row>
    <row r="42" spans="1:3" x14ac:dyDescent="0.25">
      <c r="A42" s="2">
        <v>40730</v>
      </c>
      <c r="B42">
        <v>4.5</v>
      </c>
      <c r="C42">
        <f t="shared" si="0"/>
        <v>-2.1611514545375517E-2</v>
      </c>
    </row>
    <row r="43" spans="1:3" x14ac:dyDescent="0.25">
      <c r="A43" s="2">
        <v>40731</v>
      </c>
      <c r="B43">
        <v>4.7005999999999997</v>
      </c>
      <c r="C43">
        <f t="shared" si="0"/>
        <v>4.4577777777777702E-2</v>
      </c>
    </row>
    <row r="44" spans="1:3" x14ac:dyDescent="0.25">
      <c r="A44" s="2">
        <v>40732</v>
      </c>
      <c r="B44">
        <v>4.75</v>
      </c>
      <c r="C44">
        <f t="shared" si="0"/>
        <v>1.0509296685529579E-2</v>
      </c>
    </row>
    <row r="45" spans="1:3" x14ac:dyDescent="0.25">
      <c r="A45" s="2">
        <v>40735</v>
      </c>
      <c r="B45">
        <v>4.665</v>
      </c>
      <c r="C45">
        <f t="shared" si="0"/>
        <v>-1.7894736842105255E-2</v>
      </c>
    </row>
    <row r="46" spans="1:3" x14ac:dyDescent="0.25">
      <c r="A46" s="2">
        <v>40736</v>
      </c>
      <c r="B46">
        <v>4.5</v>
      </c>
      <c r="C46">
        <f t="shared" si="0"/>
        <v>-3.5369774919614155E-2</v>
      </c>
    </row>
    <row r="47" spans="1:3" x14ac:dyDescent="0.25">
      <c r="A47" s="2">
        <v>40737</v>
      </c>
      <c r="B47">
        <v>4.5</v>
      </c>
      <c r="C47">
        <f t="shared" si="0"/>
        <v>0</v>
      </c>
    </row>
    <row r="48" spans="1:3" x14ac:dyDescent="0.25">
      <c r="A48" s="2">
        <v>40738</v>
      </c>
      <c r="B48">
        <v>4.4950000000000001</v>
      </c>
      <c r="C48">
        <f t="shared" si="0"/>
        <v>-1.1111111111110875E-3</v>
      </c>
    </row>
    <row r="49" spans="1:5" x14ac:dyDescent="0.25">
      <c r="A49" s="2">
        <v>40739</v>
      </c>
      <c r="B49">
        <v>4.55</v>
      </c>
      <c r="C49">
        <f t="shared" si="0"/>
        <v>1.2235817575083362E-2</v>
      </c>
    </row>
    <row r="50" spans="1:5" x14ac:dyDescent="0.25">
      <c r="A50" s="2">
        <v>40742</v>
      </c>
      <c r="B50">
        <v>4.3499999999999996</v>
      </c>
      <c r="C50">
        <f t="shared" si="0"/>
        <v>-4.3956043956043994E-2</v>
      </c>
    </row>
    <row r="51" spans="1:5" x14ac:dyDescent="0.25">
      <c r="A51" s="2">
        <v>40743</v>
      </c>
      <c r="B51">
        <v>4.5</v>
      </c>
      <c r="C51">
        <f t="shared" si="0"/>
        <v>3.4482758620689738E-2</v>
      </c>
    </row>
    <row r="52" spans="1:5" x14ac:dyDescent="0.25">
      <c r="A52" s="2">
        <v>40744</v>
      </c>
      <c r="B52">
        <v>4.6093999999999999</v>
      </c>
      <c r="C52">
        <f t="shared" si="0"/>
        <v>2.4311111111111099E-2</v>
      </c>
    </row>
    <row r="53" spans="1:5" x14ac:dyDescent="0.25">
      <c r="A53" s="2">
        <v>40745</v>
      </c>
      <c r="B53">
        <v>4.8499999999999996</v>
      </c>
      <c r="C53">
        <f t="shared" si="0"/>
        <v>5.2197682995617591E-2</v>
      </c>
    </row>
    <row r="54" spans="1:5" x14ac:dyDescent="0.25">
      <c r="A54" s="2">
        <v>40746</v>
      </c>
      <c r="B54">
        <v>4.9000000000000004</v>
      </c>
      <c r="C54">
        <f t="shared" si="0"/>
        <v>1.0309278350515611E-2</v>
      </c>
    </row>
    <row r="55" spans="1:5" x14ac:dyDescent="0.25">
      <c r="A55" s="2">
        <v>40749</v>
      </c>
      <c r="B55">
        <v>5.0999999999999996</v>
      </c>
      <c r="C55">
        <f t="shared" si="0"/>
        <v>4.0816326530612096E-2</v>
      </c>
    </row>
    <row r="56" spans="1:5" x14ac:dyDescent="0.25">
      <c r="A56" s="2">
        <v>40750</v>
      </c>
      <c r="B56">
        <v>5.25</v>
      </c>
      <c r="C56">
        <f t="shared" si="0"/>
        <v>2.9411764705882425E-2</v>
      </c>
    </row>
    <row r="57" spans="1:5" x14ac:dyDescent="0.25">
      <c r="A57" s="2">
        <v>40751</v>
      </c>
      <c r="B57">
        <v>5.2</v>
      </c>
      <c r="C57">
        <f t="shared" si="0"/>
        <v>-9.52380952380949E-3</v>
      </c>
    </row>
    <row r="58" spans="1:5" x14ac:dyDescent="0.25">
      <c r="A58" s="2">
        <v>40752</v>
      </c>
      <c r="B58">
        <v>5.0999999999999996</v>
      </c>
      <c r="C58">
        <f t="shared" si="0"/>
        <v>-1.9230769230769332E-2</v>
      </c>
    </row>
    <row r="59" spans="1:5" x14ac:dyDescent="0.25">
      <c r="A59" s="2">
        <v>40753</v>
      </c>
      <c r="B59">
        <v>5.15</v>
      </c>
      <c r="C59">
        <f t="shared" si="0"/>
        <v>9.8039215686275914E-3</v>
      </c>
    </row>
    <row r="60" spans="1:5" x14ac:dyDescent="0.25">
      <c r="A60" s="2">
        <v>40756</v>
      </c>
      <c r="B60">
        <v>4.5999999999999996</v>
      </c>
      <c r="C60">
        <f t="shared" si="0"/>
        <v>-0.1067961165048545</v>
      </c>
    </row>
    <row r="61" spans="1:5" x14ac:dyDescent="0.25">
      <c r="A61" s="2">
        <v>40757</v>
      </c>
      <c r="B61">
        <v>4.25</v>
      </c>
      <c r="C61">
        <f t="shared" si="0"/>
        <v>-7.6086956521739066E-2</v>
      </c>
    </row>
    <row r="62" spans="1:5" x14ac:dyDescent="0.25">
      <c r="A62" s="2">
        <v>40758</v>
      </c>
      <c r="B62">
        <v>4.2</v>
      </c>
      <c r="C62">
        <f t="shared" si="0"/>
        <v>-1.1764705882352899E-2</v>
      </c>
    </row>
    <row r="63" spans="1:5" x14ac:dyDescent="0.25">
      <c r="A63" s="2">
        <v>40759</v>
      </c>
      <c r="B63">
        <v>3.9005999999999998</v>
      </c>
      <c r="C63">
        <f t="shared" si="0"/>
        <v>-7.1285714285714355E-2</v>
      </c>
    </row>
    <row r="64" spans="1:5" x14ac:dyDescent="0.25">
      <c r="A64" s="2">
        <v>40760</v>
      </c>
      <c r="B64">
        <v>3.8</v>
      </c>
      <c r="C64">
        <f t="shared" si="0"/>
        <v>-2.5790903963492803E-2</v>
      </c>
      <c r="D64">
        <v>-2.5790903963492803E-2</v>
      </c>
      <c r="E64">
        <f>(D64-$D$125)^2</f>
        <v>4.3453372175391843E-4</v>
      </c>
    </row>
    <row r="65" spans="1:5" x14ac:dyDescent="0.25">
      <c r="A65" s="2">
        <v>40763</v>
      </c>
      <c r="B65">
        <v>3.3994</v>
      </c>
      <c r="C65">
        <f t="shared" si="0"/>
        <v>-0.10542105263157892</v>
      </c>
      <c r="D65">
        <v>-0.10542105263157892</v>
      </c>
      <c r="E65">
        <f t="shared" ref="E65:E123" si="1">(D65-$D$125)^2</f>
        <v>1.0095350439500004E-2</v>
      </c>
    </row>
    <row r="66" spans="1:5" x14ac:dyDescent="0.25">
      <c r="A66" s="2">
        <v>40764</v>
      </c>
      <c r="B66">
        <v>3.4</v>
      </c>
      <c r="C66">
        <f t="shared" si="0"/>
        <v>1.7650173560038063E-4</v>
      </c>
      <c r="D66">
        <v>1.7650173560038063E-4</v>
      </c>
      <c r="E66">
        <f t="shared" si="1"/>
        <v>2.6234200186000941E-5</v>
      </c>
    </row>
    <row r="67" spans="1:5" x14ac:dyDescent="0.25">
      <c r="A67" s="2">
        <v>40765</v>
      </c>
      <c r="B67">
        <v>3.25</v>
      </c>
      <c r="C67">
        <f t="shared" si="0"/>
        <v>-4.4117647058823505E-2</v>
      </c>
      <c r="D67">
        <v>-4.4117647058823505E-2</v>
      </c>
      <c r="E67">
        <f t="shared" si="1"/>
        <v>1.5344624708993669E-3</v>
      </c>
    </row>
    <row r="68" spans="1:5" x14ac:dyDescent="0.25">
      <c r="A68" s="2">
        <v>40766</v>
      </c>
      <c r="B68">
        <v>3.4005999999999998</v>
      </c>
      <c r="C68">
        <f t="shared" ref="C68:C131" si="2">(B68-B67)/B67</f>
        <v>4.6338461538461488E-2</v>
      </c>
      <c r="D68">
        <v>4.6338461538461488E-2</v>
      </c>
      <c r="E68">
        <f t="shared" si="1"/>
        <v>2.6300376863423536E-3</v>
      </c>
    </row>
    <row r="69" spans="1:5" x14ac:dyDescent="0.25">
      <c r="A69" s="2">
        <v>40767</v>
      </c>
      <c r="B69">
        <v>3.7</v>
      </c>
      <c r="C69">
        <f t="shared" si="2"/>
        <v>8.8043286478856772E-2</v>
      </c>
      <c r="D69">
        <v>8.8043286478856772E-2</v>
      </c>
      <c r="E69">
        <f t="shared" si="1"/>
        <v>8.646901673458305E-3</v>
      </c>
    </row>
    <row r="70" spans="1:5" x14ac:dyDescent="0.25">
      <c r="A70" s="2">
        <v>40770</v>
      </c>
      <c r="B70">
        <v>3.83</v>
      </c>
      <c r="C70">
        <f t="shared" si="2"/>
        <v>3.5135135135135102E-2</v>
      </c>
      <c r="D70">
        <v>3.5135135135135102E-2</v>
      </c>
      <c r="E70">
        <f t="shared" si="1"/>
        <v>1.606451822701654E-3</v>
      </c>
    </row>
    <row r="71" spans="1:5" x14ac:dyDescent="0.25">
      <c r="A71" s="2">
        <v>40771</v>
      </c>
      <c r="B71">
        <v>3.7</v>
      </c>
      <c r="C71">
        <f t="shared" si="2"/>
        <v>-3.3942558746736261E-2</v>
      </c>
      <c r="D71">
        <v>-3.3942558746736261E-2</v>
      </c>
      <c r="E71">
        <f t="shared" si="1"/>
        <v>8.408333879063953E-4</v>
      </c>
    </row>
    <row r="72" spans="1:5" x14ac:dyDescent="0.25">
      <c r="A72" s="2">
        <v>40772</v>
      </c>
      <c r="B72">
        <v>3.6181000000000001</v>
      </c>
      <c r="C72">
        <f t="shared" si="2"/>
        <v>-2.2135135135135157E-2</v>
      </c>
      <c r="D72">
        <v>-2.2135135135135157E-2</v>
      </c>
      <c r="E72">
        <f t="shared" si="1"/>
        <v>2.954859106742932E-4</v>
      </c>
    </row>
    <row r="73" spans="1:5" x14ac:dyDescent="0.25">
      <c r="A73" s="2">
        <v>40773</v>
      </c>
      <c r="B73">
        <v>3.5</v>
      </c>
      <c r="C73">
        <f t="shared" si="2"/>
        <v>-3.2641441640640138E-2</v>
      </c>
      <c r="D73">
        <v>-3.2641441640640138E-2</v>
      </c>
      <c r="E73">
        <f t="shared" si="1"/>
        <v>7.6706897708290307E-4</v>
      </c>
    </row>
    <row r="74" spans="1:5" x14ac:dyDescent="0.25">
      <c r="A74" s="2">
        <v>40774</v>
      </c>
      <c r="B74">
        <v>3.4249999999999998</v>
      </c>
      <c r="C74">
        <f t="shared" si="2"/>
        <v>-2.1428571428571481E-2</v>
      </c>
      <c r="D74">
        <v>-2.1428571428571481E-2</v>
      </c>
      <c r="E74">
        <f t="shared" si="1"/>
        <v>2.716939015313912E-4</v>
      </c>
    </row>
    <row r="75" spans="1:5" x14ac:dyDescent="0.25">
      <c r="A75" s="2">
        <v>40777</v>
      </c>
      <c r="B75">
        <v>3.3006000000000002</v>
      </c>
      <c r="C75">
        <f t="shared" si="2"/>
        <v>-3.6321167883211568E-2</v>
      </c>
      <c r="D75">
        <v>-3.6321167883211568E-2</v>
      </c>
      <c r="E75">
        <f t="shared" si="1"/>
        <v>9.8443683287787213E-4</v>
      </c>
    </row>
    <row r="76" spans="1:5" x14ac:dyDescent="0.25">
      <c r="A76" s="2">
        <v>40778</v>
      </c>
      <c r="B76">
        <v>3.45</v>
      </c>
      <c r="C76">
        <f t="shared" si="2"/>
        <v>4.5264497364115606E-2</v>
      </c>
      <c r="D76">
        <v>4.5264497364115606E-2</v>
      </c>
      <c r="E76">
        <f t="shared" si="1"/>
        <v>2.5210369576772105E-3</v>
      </c>
    </row>
    <row r="77" spans="1:5" x14ac:dyDescent="0.25">
      <c r="A77" s="2">
        <v>40779</v>
      </c>
      <c r="B77">
        <v>3.2749999999999999</v>
      </c>
      <c r="C77">
        <f t="shared" si="2"/>
        <v>-5.0724637681159493E-2</v>
      </c>
      <c r="D77">
        <v>-5.0724637681159493E-2</v>
      </c>
      <c r="E77">
        <f t="shared" si="1"/>
        <v>2.0957357175398431E-3</v>
      </c>
    </row>
    <row r="78" spans="1:5" x14ac:dyDescent="0.25">
      <c r="A78" s="2">
        <v>40780</v>
      </c>
      <c r="B78">
        <v>3.3515999999999999</v>
      </c>
      <c r="C78">
        <f t="shared" si="2"/>
        <v>2.3389312977099237E-2</v>
      </c>
      <c r="D78">
        <v>2.3389312977099237E-2</v>
      </c>
      <c r="E78">
        <f t="shared" si="1"/>
        <v>8.0285774522451656E-4</v>
      </c>
    </row>
    <row r="79" spans="1:5" x14ac:dyDescent="0.25">
      <c r="A79" s="2">
        <v>40781</v>
      </c>
      <c r="B79">
        <v>3.6</v>
      </c>
      <c r="C79">
        <f t="shared" si="2"/>
        <v>7.4113856068743336E-2</v>
      </c>
      <c r="D79">
        <v>7.4113856068743336E-2</v>
      </c>
      <c r="E79">
        <f t="shared" si="1"/>
        <v>6.2503709526685854E-3</v>
      </c>
    </row>
    <row r="80" spans="1:5" x14ac:dyDescent="0.25">
      <c r="A80" s="2">
        <v>40784</v>
      </c>
      <c r="B80">
        <v>3.8025000000000002</v>
      </c>
      <c r="C80">
        <f t="shared" si="2"/>
        <v>5.6250000000000036E-2</v>
      </c>
      <c r="D80">
        <v>5.6250000000000036E-2</v>
      </c>
      <c r="E80">
        <f t="shared" si="1"/>
        <v>3.744880837857767E-3</v>
      </c>
    </row>
    <row r="81" spans="1:5" x14ac:dyDescent="0.25">
      <c r="A81" s="2">
        <v>40785</v>
      </c>
      <c r="B81">
        <v>4</v>
      </c>
      <c r="C81">
        <f t="shared" si="2"/>
        <v>5.1939513477974958E-2</v>
      </c>
      <c r="D81">
        <v>5.1939513477974958E-2</v>
      </c>
      <c r="E81">
        <f t="shared" si="1"/>
        <v>3.2358969664361414E-3</v>
      </c>
    </row>
    <row r="82" spans="1:5" x14ac:dyDescent="0.25">
      <c r="A82" s="2">
        <v>40786</v>
      </c>
      <c r="B82">
        <v>3.9</v>
      </c>
      <c r="C82">
        <f t="shared" si="2"/>
        <v>-2.5000000000000022E-2</v>
      </c>
      <c r="D82">
        <v>-2.5000000000000022E-2</v>
      </c>
      <c r="E82">
        <f t="shared" si="1"/>
        <v>4.0218571726679522E-4</v>
      </c>
    </row>
    <row r="83" spans="1:5" x14ac:dyDescent="0.25">
      <c r="A83" s="2">
        <v>40787</v>
      </c>
      <c r="B83">
        <v>3.8</v>
      </c>
      <c r="C83">
        <f t="shared" si="2"/>
        <v>-2.5641025641025664E-2</v>
      </c>
      <c r="D83">
        <v>-2.5641025641025664E-2</v>
      </c>
      <c r="E83">
        <f t="shared" si="1"/>
        <v>4.2830761638113347E-4</v>
      </c>
    </row>
    <row r="84" spans="1:5" x14ac:dyDescent="0.25">
      <c r="A84" s="2">
        <v>40788</v>
      </c>
      <c r="B84">
        <v>3.85</v>
      </c>
      <c r="C84">
        <f t="shared" si="2"/>
        <v>1.3157894736842176E-2</v>
      </c>
      <c r="D84">
        <v>1.3157894736842176E-2</v>
      </c>
      <c r="E84">
        <f t="shared" si="1"/>
        <v>3.2773042124772489E-4</v>
      </c>
    </row>
    <row r="85" spans="1:5" x14ac:dyDescent="0.25">
      <c r="A85" s="2">
        <v>40792</v>
      </c>
      <c r="B85">
        <v>3.5</v>
      </c>
      <c r="C85">
        <f t="shared" si="2"/>
        <v>-9.0909090909090925E-2</v>
      </c>
      <c r="D85">
        <v>-9.0909090909090925E-2</v>
      </c>
      <c r="E85">
        <f t="shared" si="1"/>
        <v>7.3897507370544162E-3</v>
      </c>
    </row>
    <row r="86" spans="1:5" x14ac:dyDescent="0.25">
      <c r="A86" s="2">
        <v>40793</v>
      </c>
      <c r="B86">
        <v>3.65</v>
      </c>
      <c r="C86">
        <f t="shared" si="2"/>
        <v>4.285714285714283E-2</v>
      </c>
      <c r="D86">
        <v>4.285714285714283E-2</v>
      </c>
      <c r="E86">
        <f t="shared" si="1"/>
        <v>2.2850861162532835E-3</v>
      </c>
    </row>
    <row r="87" spans="1:5" x14ac:dyDescent="0.25">
      <c r="A87" s="2">
        <v>40794</v>
      </c>
      <c r="B87">
        <v>3.6</v>
      </c>
      <c r="C87">
        <f t="shared" si="2"/>
        <v>-1.3698630136986254E-2</v>
      </c>
      <c r="D87">
        <v>-1.3698630136986254E-2</v>
      </c>
      <c r="E87">
        <f t="shared" si="1"/>
        <v>7.6618486180207371E-5</v>
      </c>
    </row>
    <row r="88" spans="1:5" x14ac:dyDescent="0.25">
      <c r="A88" s="2">
        <v>40795</v>
      </c>
      <c r="B88">
        <v>3.7366000000000001</v>
      </c>
      <c r="C88">
        <f t="shared" si="2"/>
        <v>3.7944444444444461E-2</v>
      </c>
      <c r="D88">
        <v>3.7944444444444461E-2</v>
      </c>
      <c r="E88">
        <f t="shared" si="1"/>
        <v>1.8395414595016374E-3</v>
      </c>
    </row>
    <row r="89" spans="1:5" x14ac:dyDescent="0.25">
      <c r="A89" s="2">
        <v>40798</v>
      </c>
      <c r="B89">
        <v>3.5</v>
      </c>
      <c r="C89">
        <f t="shared" si="2"/>
        <v>-6.3319595354065228E-2</v>
      </c>
      <c r="D89">
        <v>-6.3319595354065228E-2</v>
      </c>
      <c r="E89">
        <f t="shared" si="1"/>
        <v>3.4075430043386096E-3</v>
      </c>
    </row>
    <row r="90" spans="1:5" x14ac:dyDescent="0.25">
      <c r="A90" s="2">
        <v>40799</v>
      </c>
      <c r="B90">
        <v>3.55</v>
      </c>
      <c r="C90">
        <f t="shared" si="2"/>
        <v>1.4285714285714235E-2</v>
      </c>
      <c r="D90">
        <v>1.4285714285714235E-2</v>
      </c>
      <c r="E90">
        <f t="shared" si="1"/>
        <v>3.6983696866713518E-4</v>
      </c>
    </row>
    <row r="91" spans="1:5" x14ac:dyDescent="0.25">
      <c r="A91" s="2">
        <v>40800</v>
      </c>
      <c r="B91">
        <v>3.7250000000000001</v>
      </c>
      <c r="C91">
        <f t="shared" si="2"/>
        <v>4.9295774647887404E-2</v>
      </c>
      <c r="D91">
        <v>4.9295774647887404E-2</v>
      </c>
      <c r="E91">
        <f t="shared" si="1"/>
        <v>2.9421084456066199E-3</v>
      </c>
    </row>
    <row r="92" spans="1:5" x14ac:dyDescent="0.25">
      <c r="A92" s="2">
        <v>40801</v>
      </c>
      <c r="B92">
        <v>3.71</v>
      </c>
      <c r="C92">
        <f t="shared" si="2"/>
        <v>-4.026845637583926E-3</v>
      </c>
      <c r="D92">
        <v>-4.026845637583926E-3</v>
      </c>
      <c r="E92">
        <f t="shared" si="1"/>
        <v>8.4380000744407131E-7</v>
      </c>
    </row>
    <row r="93" spans="1:5" x14ac:dyDescent="0.25">
      <c r="A93" s="2">
        <v>40802</v>
      </c>
      <c r="B93">
        <v>3.9</v>
      </c>
      <c r="C93">
        <f t="shared" si="2"/>
        <v>5.1212938005390819E-2</v>
      </c>
      <c r="D93">
        <v>5.1212938005390819E-2</v>
      </c>
      <c r="E93">
        <f t="shared" si="1"/>
        <v>3.1537624667764504E-3</v>
      </c>
    </row>
    <row r="94" spans="1:5" x14ac:dyDescent="0.25">
      <c r="A94" s="2">
        <v>40805</v>
      </c>
      <c r="B94">
        <v>3.6034000000000002</v>
      </c>
      <c r="C94">
        <f t="shared" si="2"/>
        <v>-7.605128205128199E-2</v>
      </c>
      <c r="D94">
        <v>-7.605128205128199E-2</v>
      </c>
      <c r="E94">
        <f t="shared" si="1"/>
        <v>5.056041981010128E-3</v>
      </c>
    </row>
    <row r="95" spans="1:5" x14ac:dyDescent="0.25">
      <c r="A95" s="2">
        <v>40806</v>
      </c>
      <c r="B95">
        <v>3.6</v>
      </c>
      <c r="C95">
        <f t="shared" si="2"/>
        <v>-9.4355331076207739E-4</v>
      </c>
      <c r="D95">
        <v>-9.4355331076207739E-4</v>
      </c>
      <c r="E95">
        <f t="shared" si="1"/>
        <v>1.6015029132173058E-5</v>
      </c>
    </row>
    <row r="96" spans="1:5" x14ac:dyDescent="0.25">
      <c r="A96" s="2">
        <v>40807</v>
      </c>
      <c r="B96">
        <v>3.6</v>
      </c>
      <c r="C96">
        <f t="shared" si="2"/>
        <v>0</v>
      </c>
      <c r="D96">
        <v>0</v>
      </c>
      <c r="E96">
        <f t="shared" si="1"/>
        <v>2.4457292833246214E-5</v>
      </c>
    </row>
    <row r="97" spans="1:5" x14ac:dyDescent="0.25">
      <c r="A97" s="2">
        <v>40808</v>
      </c>
      <c r="B97">
        <v>3.3449999999999998</v>
      </c>
      <c r="C97">
        <f t="shared" si="2"/>
        <v>-7.0833333333333429E-2</v>
      </c>
      <c r="D97">
        <v>-7.0833333333333429E-2</v>
      </c>
      <c r="E97">
        <f t="shared" si="1"/>
        <v>4.34121560650609E-3</v>
      </c>
    </row>
    <row r="98" spans="1:5" x14ac:dyDescent="0.25">
      <c r="A98" s="2">
        <v>40809</v>
      </c>
      <c r="B98">
        <v>3.55</v>
      </c>
      <c r="C98">
        <f t="shared" si="2"/>
        <v>6.1285500747384182E-2</v>
      </c>
      <c r="D98">
        <v>6.1285500747384182E-2</v>
      </c>
      <c r="E98">
        <f t="shared" si="1"/>
        <v>4.3865363878582602E-3</v>
      </c>
    </row>
    <row r="99" spans="1:5" x14ac:dyDescent="0.25">
      <c r="A99" s="2">
        <v>40812</v>
      </c>
      <c r="B99">
        <v>3.6</v>
      </c>
      <c r="C99">
        <f t="shared" si="2"/>
        <v>1.4084507042253596E-2</v>
      </c>
      <c r="D99">
        <v>1.4084507042253596E-2</v>
      </c>
      <c r="E99">
        <f t="shared" si="1"/>
        <v>3.6213856135313072E-4</v>
      </c>
    </row>
    <row r="100" spans="1:5" x14ac:dyDescent="0.25">
      <c r="A100" s="2">
        <v>40813</v>
      </c>
      <c r="B100">
        <v>3.25</v>
      </c>
      <c r="C100">
        <f t="shared" si="2"/>
        <v>-9.7222222222222238E-2</v>
      </c>
      <c r="D100">
        <v>-9.7222222222222238E-2</v>
      </c>
      <c r="E100">
        <f t="shared" si="1"/>
        <v>8.5150061039019863E-3</v>
      </c>
    </row>
    <row r="101" spans="1:5" x14ac:dyDescent="0.25">
      <c r="A101" s="2">
        <v>40814</v>
      </c>
      <c r="B101">
        <v>3.05</v>
      </c>
      <c r="C101">
        <f t="shared" si="2"/>
        <v>-6.153846153846159E-2</v>
      </c>
      <c r="D101">
        <v>-6.153846153846159E-2</v>
      </c>
      <c r="E101">
        <f t="shared" si="1"/>
        <v>3.2027710476519263E-3</v>
      </c>
    </row>
    <row r="102" spans="1:5" x14ac:dyDescent="0.25">
      <c r="A102" s="2">
        <v>40815</v>
      </c>
      <c r="B102">
        <v>3.1968999999999999</v>
      </c>
      <c r="C102">
        <f t="shared" si="2"/>
        <v>4.8163934426229522E-2</v>
      </c>
      <c r="D102">
        <v>4.8163934426229522E-2</v>
      </c>
      <c r="E102">
        <f t="shared" si="1"/>
        <v>2.8206047502895059E-3</v>
      </c>
    </row>
    <row r="103" spans="1:5" x14ac:dyDescent="0.25">
      <c r="A103" s="2">
        <v>40816</v>
      </c>
      <c r="B103">
        <v>3.0891000000000002</v>
      </c>
      <c r="C103">
        <f t="shared" si="2"/>
        <v>-3.3720166411210763E-2</v>
      </c>
      <c r="D103">
        <v>-3.3720166411210763E-2</v>
      </c>
      <c r="E103">
        <f t="shared" si="1"/>
        <v>8.2798536855847133E-4</v>
      </c>
    </row>
    <row r="104" spans="1:5" x14ac:dyDescent="0.25">
      <c r="A104" s="2">
        <v>40819</v>
      </c>
      <c r="B104">
        <v>2.7</v>
      </c>
      <c r="C104">
        <f t="shared" si="2"/>
        <v>-0.12595901718947267</v>
      </c>
      <c r="D104">
        <v>-0.12595901718947267</v>
      </c>
      <c r="E104">
        <f t="shared" si="1"/>
        <v>1.4644287918681409E-2</v>
      </c>
    </row>
    <row r="105" spans="1:5" x14ac:dyDescent="0.25">
      <c r="A105" s="2">
        <v>40820</v>
      </c>
      <c r="B105">
        <v>2.4024999999999999</v>
      </c>
      <c r="C105">
        <f t="shared" si="2"/>
        <v>-0.1101851851851853</v>
      </c>
      <c r="D105">
        <v>-0.1101851851851853</v>
      </c>
      <c r="E105">
        <f t="shared" si="1"/>
        <v>1.1075405753333944E-2</v>
      </c>
    </row>
    <row r="106" spans="1:5" x14ac:dyDescent="0.25">
      <c r="A106" s="2">
        <v>40821</v>
      </c>
      <c r="B106">
        <v>2.2000000000000002</v>
      </c>
      <c r="C106">
        <f t="shared" si="2"/>
        <v>-8.4287200832466047E-2</v>
      </c>
      <c r="D106">
        <v>-8.4287200832466047E-2</v>
      </c>
      <c r="E106">
        <f t="shared" si="1"/>
        <v>6.2951163590085181E-3</v>
      </c>
    </row>
    <row r="107" spans="1:5" x14ac:dyDescent="0.25">
      <c r="A107" s="2">
        <v>40822</v>
      </c>
      <c r="B107">
        <v>2.4005999999999998</v>
      </c>
      <c r="C107">
        <f t="shared" si="2"/>
        <v>9.1181818181818017E-2</v>
      </c>
      <c r="D107">
        <v>9.1181818181818017E-2</v>
      </c>
      <c r="E107">
        <f t="shared" si="1"/>
        <v>9.2404481335686406E-3</v>
      </c>
    </row>
    <row r="108" spans="1:5" x14ac:dyDescent="0.25">
      <c r="A108" s="2">
        <v>40823</v>
      </c>
      <c r="B108">
        <v>2.25</v>
      </c>
      <c r="C108">
        <f t="shared" si="2"/>
        <v>-6.273431642089472E-2</v>
      </c>
      <c r="D108">
        <v>-6.273431642089472E-2</v>
      </c>
      <c r="E108">
        <f t="shared" si="1"/>
        <v>3.3395552190910284E-3</v>
      </c>
    </row>
    <row r="109" spans="1:5" x14ac:dyDescent="0.25">
      <c r="A109" s="2">
        <v>40826</v>
      </c>
      <c r="B109">
        <v>2.3525</v>
      </c>
      <c r="C109">
        <f t="shared" si="2"/>
        <v>4.5555555555555571E-2</v>
      </c>
      <c r="D109">
        <v>4.5555555555555571E-2</v>
      </c>
      <c r="E109">
        <f t="shared" si="1"/>
        <v>2.5503496947296461E-3</v>
      </c>
    </row>
    <row r="110" spans="1:5" x14ac:dyDescent="0.25">
      <c r="A110" s="2">
        <v>40827</v>
      </c>
      <c r="B110">
        <v>2.2999999999999998</v>
      </c>
      <c r="C110">
        <f t="shared" si="2"/>
        <v>-2.2316684378321027E-2</v>
      </c>
      <c r="D110">
        <v>-2.2316684378321027E-2</v>
      </c>
      <c r="E110">
        <f t="shared" si="1"/>
        <v>3.0176042616897737E-4</v>
      </c>
    </row>
    <row r="111" spans="1:5" x14ac:dyDescent="0.25">
      <c r="A111" s="2">
        <v>40828</v>
      </c>
      <c r="B111">
        <v>2.2749999999999999</v>
      </c>
      <c r="C111">
        <f t="shared" si="2"/>
        <v>-1.0869565217391266E-2</v>
      </c>
      <c r="D111">
        <v>-1.0869565217391266E-2</v>
      </c>
      <c r="E111">
        <f t="shared" si="1"/>
        <v>3.5095360167302587E-5</v>
      </c>
    </row>
    <row r="112" spans="1:5" x14ac:dyDescent="0.25">
      <c r="A112" s="2">
        <v>40829</v>
      </c>
      <c r="B112">
        <v>2.2250000000000001</v>
      </c>
      <c r="C112">
        <f t="shared" si="2"/>
        <v>-2.19780219780219E-2</v>
      </c>
      <c r="D112">
        <v>-2.19780219780219E-2</v>
      </c>
      <c r="E112">
        <f t="shared" si="1"/>
        <v>2.9010913800607655E-4</v>
      </c>
    </row>
    <row r="113" spans="1:6" x14ac:dyDescent="0.25">
      <c r="A113" s="2">
        <v>40830</v>
      </c>
      <c r="B113">
        <v>2.1749999999999998</v>
      </c>
      <c r="C113">
        <f t="shared" si="2"/>
        <v>-2.2471910112359668E-2</v>
      </c>
      <c r="D113">
        <v>-2.2471910112359668E-2</v>
      </c>
      <c r="E113">
        <f t="shared" si="1"/>
        <v>3.071774521523846E-4</v>
      </c>
    </row>
    <row r="114" spans="1:6" x14ac:dyDescent="0.25">
      <c r="A114" s="2">
        <v>40833</v>
      </c>
      <c r="B114">
        <v>2.06</v>
      </c>
      <c r="C114">
        <f t="shared" si="2"/>
        <v>-5.28735632183907E-2</v>
      </c>
      <c r="D114">
        <v>-5.28735632183907E-2</v>
      </c>
      <c r="E114">
        <f t="shared" si="1"/>
        <v>2.2971058089294488E-3</v>
      </c>
    </row>
    <row r="115" spans="1:6" x14ac:dyDescent="0.25">
      <c r="A115" s="2">
        <v>40834</v>
      </c>
      <c r="B115">
        <v>2.0299999999999998</v>
      </c>
      <c r="C115">
        <f t="shared" si="2"/>
        <v>-1.4563106796116625E-2</v>
      </c>
      <c r="D115">
        <v>-1.4563106796116625E-2</v>
      </c>
      <c r="E115">
        <f t="shared" si="1"/>
        <v>9.2499677883613985E-5</v>
      </c>
    </row>
    <row r="116" spans="1:6" x14ac:dyDescent="0.25">
      <c r="A116" s="2">
        <v>40835</v>
      </c>
      <c r="B116">
        <v>2.19</v>
      </c>
      <c r="C116">
        <f t="shared" si="2"/>
        <v>7.8817733990147867E-2</v>
      </c>
      <c r="D116">
        <v>7.8817733990147867E-2</v>
      </c>
      <c r="E116">
        <f t="shared" si="1"/>
        <v>7.0162678948278105E-3</v>
      </c>
    </row>
    <row r="117" spans="1:6" x14ac:dyDescent="0.25">
      <c r="A117" s="2">
        <v>40836</v>
      </c>
      <c r="B117">
        <v>2.13</v>
      </c>
      <c r="C117">
        <f t="shared" si="2"/>
        <v>-2.7397260273972629E-2</v>
      </c>
      <c r="D117">
        <v>-2.7397260273972629E-2</v>
      </c>
      <c r="E117">
        <f t="shared" si="1"/>
        <v>5.0408461478707001E-4</v>
      </c>
    </row>
    <row r="118" spans="1:6" x14ac:dyDescent="0.25">
      <c r="A118" s="2">
        <v>40837</v>
      </c>
      <c r="B118">
        <v>2.25</v>
      </c>
      <c r="C118">
        <f t="shared" si="2"/>
        <v>5.6338028169014134E-2</v>
      </c>
      <c r="D118">
        <v>5.6338028169014134E-2</v>
      </c>
      <c r="E118">
        <f t="shared" si="1"/>
        <v>3.7556624303922469E-3</v>
      </c>
    </row>
    <row r="119" spans="1:6" x14ac:dyDescent="0.25">
      <c r="A119" s="2">
        <v>40840</v>
      </c>
      <c r="B119">
        <v>2.39</v>
      </c>
      <c r="C119">
        <f t="shared" si="2"/>
        <v>6.2222222222222276E-2</v>
      </c>
      <c r="D119">
        <v>6.2222222222222276E-2</v>
      </c>
      <c r="E119">
        <f t="shared" si="1"/>
        <v>4.5114937080702492E-3</v>
      </c>
    </row>
    <row r="120" spans="1:6" x14ac:dyDescent="0.25">
      <c r="A120" s="2">
        <v>40841</v>
      </c>
      <c r="B120">
        <v>2.68</v>
      </c>
      <c r="C120">
        <f t="shared" si="2"/>
        <v>0.12133891213389122</v>
      </c>
      <c r="D120">
        <v>0.12133891213389122</v>
      </c>
      <c r="E120">
        <f t="shared" si="1"/>
        <v>1.5947735449904084E-2</v>
      </c>
    </row>
    <row r="121" spans="1:6" x14ac:dyDescent="0.25">
      <c r="A121" s="2">
        <v>40842</v>
      </c>
      <c r="B121">
        <v>2.61</v>
      </c>
      <c r="C121">
        <f t="shared" si="2"/>
        <v>-2.611940298507473E-2</v>
      </c>
      <c r="D121">
        <v>-2.611940298507473E-2</v>
      </c>
      <c r="E121">
        <f t="shared" si="1"/>
        <v>4.4833706797099628E-4</v>
      </c>
    </row>
    <row r="122" spans="1:6" x14ac:dyDescent="0.25">
      <c r="A122" s="2">
        <v>40843</v>
      </c>
      <c r="B122">
        <v>2.69</v>
      </c>
      <c r="C122">
        <f t="shared" si="2"/>
        <v>3.0651340996168612E-2</v>
      </c>
      <c r="D122">
        <v>3.0651340996168612E-2</v>
      </c>
      <c r="E122">
        <f t="shared" si="1"/>
        <v>1.2671302129505409E-3</v>
      </c>
    </row>
    <row r="123" spans="1:6" ht="15.75" thickBot="1" x14ac:dyDescent="0.3">
      <c r="A123" s="2">
        <v>40844</v>
      </c>
      <c r="B123">
        <v>2.64</v>
      </c>
      <c r="C123">
        <f t="shared" si="2"/>
        <v>-1.8587360594795474E-2</v>
      </c>
      <c r="D123">
        <v>-1.8587360594795474E-2</v>
      </c>
      <c r="E123">
        <f t="shared" si="1"/>
        <v>1.8610222911832739E-4</v>
      </c>
    </row>
    <row r="124" spans="1:6" x14ac:dyDescent="0.25">
      <c r="A124" s="2">
        <v>40847</v>
      </c>
      <c r="B124">
        <v>2.37</v>
      </c>
      <c r="C124">
        <f t="shared" si="2"/>
        <v>-0.10227272727272728</v>
      </c>
      <c r="D124" s="7">
        <f>SUM(D64:D123)</f>
        <v>-0.29672589067974231</v>
      </c>
      <c r="E124" s="8">
        <f>SUM(E64:E123)/60</f>
        <v>3.0511013686739534E-3</v>
      </c>
      <c r="F124" s="9"/>
    </row>
    <row r="125" spans="1:6" ht="15.75" thickBot="1" x14ac:dyDescent="0.3">
      <c r="A125" s="2">
        <v>40848</v>
      </c>
      <c r="B125">
        <v>5</v>
      </c>
      <c r="C125">
        <f t="shared" si="2"/>
        <v>1.109704641350211</v>
      </c>
      <c r="D125" s="20">
        <f>D124/60</f>
        <v>-4.9454315113290383E-3</v>
      </c>
      <c r="E125" s="14">
        <f>SQRT(E124)</f>
        <v>5.5236775509382816E-2</v>
      </c>
      <c r="F125" s="15">
        <f>E125*3</f>
        <v>0.16571032652814843</v>
      </c>
    </row>
    <row r="126" spans="1:6" x14ac:dyDescent="0.25">
      <c r="A126" s="2">
        <v>40849</v>
      </c>
      <c r="B126">
        <v>4.9000000000000004</v>
      </c>
      <c r="C126">
        <f t="shared" si="2"/>
        <v>-1.9999999999999928E-2</v>
      </c>
    </row>
    <row r="127" spans="1:6" x14ac:dyDescent="0.25">
      <c r="A127" s="2">
        <v>40850</v>
      </c>
      <c r="B127">
        <v>5.4</v>
      </c>
      <c r="C127">
        <f t="shared" si="2"/>
        <v>0.1020408163265306</v>
      </c>
    </row>
    <row r="128" spans="1:6" x14ac:dyDescent="0.25">
      <c r="A128" s="2">
        <v>40851</v>
      </c>
      <c r="B128">
        <v>5.1100000000000003</v>
      </c>
      <c r="C128">
        <f t="shared" si="2"/>
        <v>-5.3703703703703705E-2</v>
      </c>
    </row>
    <row r="129" spans="1:3" x14ac:dyDescent="0.25">
      <c r="A129" s="2">
        <v>40854</v>
      </c>
      <c r="B129">
        <v>4.97</v>
      </c>
      <c r="C129">
        <f t="shared" si="2"/>
        <v>-2.7397260273972712E-2</v>
      </c>
    </row>
    <row r="130" spans="1:3" x14ac:dyDescent="0.25">
      <c r="A130" s="2">
        <v>40855</v>
      </c>
      <c r="B130">
        <v>4.9000000000000004</v>
      </c>
      <c r="C130">
        <f t="shared" si="2"/>
        <v>-1.40845070422534E-2</v>
      </c>
    </row>
    <row r="131" spans="1:3" x14ac:dyDescent="0.25">
      <c r="A131" s="2">
        <v>40856</v>
      </c>
      <c r="B131">
        <v>4.72</v>
      </c>
      <c r="C131">
        <f t="shared" si="2"/>
        <v>-3.6734693877551142E-2</v>
      </c>
    </row>
    <row r="132" spans="1:3" x14ac:dyDescent="0.25">
      <c r="A132" s="2">
        <v>40857</v>
      </c>
      <c r="B132">
        <v>4.4000000000000004</v>
      </c>
      <c r="C132">
        <f t="shared" ref="C132:C195" si="3">(B132-B131)/B131</f>
        <v>-6.77966101694914E-2</v>
      </c>
    </row>
    <row r="133" spans="1:3" x14ac:dyDescent="0.25">
      <c r="A133" s="2">
        <v>40858</v>
      </c>
      <c r="B133">
        <v>4.1500000000000004</v>
      </c>
      <c r="C133">
        <f t="shared" si="3"/>
        <v>-5.6818181818181816E-2</v>
      </c>
    </row>
    <row r="134" spans="1:3" x14ac:dyDescent="0.25">
      <c r="A134" s="2">
        <v>40861</v>
      </c>
      <c r="B134">
        <v>4.1399999999999997</v>
      </c>
      <c r="C134">
        <f t="shared" si="3"/>
        <v>-2.4096385542170299E-3</v>
      </c>
    </row>
    <row r="135" spans="1:3" x14ac:dyDescent="0.25">
      <c r="A135" s="2">
        <v>40862</v>
      </c>
      <c r="B135">
        <v>3.91</v>
      </c>
      <c r="C135">
        <f t="shared" si="3"/>
        <v>-5.5555555555555448E-2</v>
      </c>
    </row>
    <row r="136" spans="1:3" x14ac:dyDescent="0.25">
      <c r="A136" s="2">
        <v>40863</v>
      </c>
      <c r="B136">
        <v>3.9167999999999998</v>
      </c>
      <c r="C136">
        <f t="shared" si="3"/>
        <v>1.7391304347825307E-3</v>
      </c>
    </row>
    <row r="137" spans="1:3" x14ac:dyDescent="0.25">
      <c r="A137" s="2">
        <v>40864</v>
      </c>
      <c r="B137">
        <v>3.73</v>
      </c>
      <c r="C137">
        <f t="shared" si="3"/>
        <v>-4.769199346405225E-2</v>
      </c>
    </row>
    <row r="138" spans="1:3" x14ac:dyDescent="0.25">
      <c r="A138" s="2">
        <v>40865</v>
      </c>
      <c r="B138">
        <v>3.73</v>
      </c>
      <c r="C138">
        <f t="shared" si="3"/>
        <v>0</v>
      </c>
    </row>
    <row r="139" spans="1:3" x14ac:dyDescent="0.25">
      <c r="A139" s="2">
        <v>40868</v>
      </c>
      <c r="B139">
        <v>3.56</v>
      </c>
      <c r="C139">
        <f t="shared" si="3"/>
        <v>-4.5576407506702395E-2</v>
      </c>
    </row>
    <row r="140" spans="1:3" x14ac:dyDescent="0.25">
      <c r="A140" s="2">
        <v>40869</v>
      </c>
      <c r="B140">
        <v>3.61</v>
      </c>
      <c r="C140">
        <f t="shared" si="3"/>
        <v>1.4044943820224668E-2</v>
      </c>
    </row>
    <row r="141" spans="1:3" x14ac:dyDescent="0.25">
      <c r="A141" s="2">
        <v>40870</v>
      </c>
      <c r="B141">
        <v>3.51</v>
      </c>
      <c r="C141">
        <f t="shared" si="3"/>
        <v>-2.7700831024930775E-2</v>
      </c>
    </row>
    <row r="142" spans="1:3" x14ac:dyDescent="0.25">
      <c r="A142" s="2">
        <v>40872</v>
      </c>
      <c r="B142">
        <v>3.44</v>
      </c>
      <c r="C142">
        <f t="shared" si="3"/>
        <v>-1.9943019943019898E-2</v>
      </c>
    </row>
    <row r="143" spans="1:3" x14ac:dyDescent="0.25">
      <c r="A143" s="2">
        <v>40875</v>
      </c>
      <c r="B143">
        <v>3.5</v>
      </c>
      <c r="C143">
        <f t="shared" si="3"/>
        <v>1.7441860465116296E-2</v>
      </c>
    </row>
    <row r="144" spans="1:3" x14ac:dyDescent="0.25">
      <c r="A144" s="2">
        <v>40876</v>
      </c>
      <c r="B144">
        <v>3.26</v>
      </c>
      <c r="C144">
        <f t="shared" si="3"/>
        <v>-6.857142857142863E-2</v>
      </c>
    </row>
    <row r="145" spans="1:3" x14ac:dyDescent="0.25">
      <c r="A145" s="2">
        <v>40877</v>
      </c>
      <c r="B145">
        <v>3.5300000000000002</v>
      </c>
      <c r="C145">
        <f t="shared" si="3"/>
        <v>8.2822085889570699E-2</v>
      </c>
    </row>
    <row r="146" spans="1:3" x14ac:dyDescent="0.25">
      <c r="A146" s="2">
        <v>40878</v>
      </c>
      <c r="B146">
        <v>3.56</v>
      </c>
      <c r="C146">
        <f t="shared" si="3"/>
        <v>8.4985835694050427E-3</v>
      </c>
    </row>
    <row r="147" spans="1:3" x14ac:dyDescent="0.25">
      <c r="A147" s="2">
        <v>40879</v>
      </c>
      <c r="B147">
        <v>3.81</v>
      </c>
      <c r="C147">
        <f t="shared" si="3"/>
        <v>7.02247191011236E-2</v>
      </c>
    </row>
    <row r="148" spans="1:3" x14ac:dyDescent="0.25">
      <c r="A148" s="2">
        <v>40882</v>
      </c>
      <c r="B148">
        <v>3.79</v>
      </c>
      <c r="C148">
        <f t="shared" si="3"/>
        <v>-5.2493438320210016E-3</v>
      </c>
    </row>
    <row r="149" spans="1:3" x14ac:dyDescent="0.25">
      <c r="A149" s="2">
        <v>40883</v>
      </c>
      <c r="B149">
        <v>3.67</v>
      </c>
      <c r="C149">
        <f t="shared" si="3"/>
        <v>-3.1662269129287629E-2</v>
      </c>
    </row>
    <row r="150" spans="1:3" x14ac:dyDescent="0.25">
      <c r="A150" s="2">
        <v>40884</v>
      </c>
      <c r="B150">
        <v>3.7</v>
      </c>
      <c r="C150">
        <f t="shared" si="3"/>
        <v>8.1743869209809951E-3</v>
      </c>
    </row>
    <row r="151" spans="1:3" x14ac:dyDescent="0.25">
      <c r="A151" s="2">
        <v>40885</v>
      </c>
      <c r="B151">
        <v>3.67</v>
      </c>
      <c r="C151">
        <f t="shared" si="3"/>
        <v>-8.1081081081081745E-3</v>
      </c>
    </row>
    <row r="152" spans="1:3" x14ac:dyDescent="0.25">
      <c r="A152" s="2">
        <v>40886</v>
      </c>
      <c r="B152">
        <v>3.61</v>
      </c>
      <c r="C152">
        <f t="shared" si="3"/>
        <v>-1.6348773841961869E-2</v>
      </c>
    </row>
    <row r="153" spans="1:3" x14ac:dyDescent="0.25">
      <c r="A153" s="2">
        <v>40889</v>
      </c>
      <c r="B153">
        <v>3.56</v>
      </c>
      <c r="C153">
        <f t="shared" si="3"/>
        <v>-1.3850415512465325E-2</v>
      </c>
    </row>
    <row r="154" spans="1:3" x14ac:dyDescent="0.25">
      <c r="A154" s="2">
        <v>40890</v>
      </c>
      <c r="B154">
        <v>3.49</v>
      </c>
      <c r="C154">
        <f t="shared" si="3"/>
        <v>-1.9662921348314561E-2</v>
      </c>
    </row>
    <row r="155" spans="1:3" x14ac:dyDescent="0.25">
      <c r="A155" s="2">
        <v>40891</v>
      </c>
      <c r="B155">
        <v>3.45</v>
      </c>
      <c r="C155">
        <f t="shared" si="3"/>
        <v>-1.1461318051575941E-2</v>
      </c>
    </row>
    <row r="156" spans="1:3" x14ac:dyDescent="0.25">
      <c r="A156" s="2">
        <v>40892</v>
      </c>
      <c r="B156">
        <v>3.38</v>
      </c>
      <c r="C156">
        <f t="shared" si="3"/>
        <v>-2.028985507246385E-2</v>
      </c>
    </row>
    <row r="157" spans="1:3" x14ac:dyDescent="0.25">
      <c r="A157" s="2">
        <v>40893</v>
      </c>
      <c r="B157">
        <v>3.32</v>
      </c>
      <c r="C157">
        <f t="shared" si="3"/>
        <v>-1.7751479289940846E-2</v>
      </c>
    </row>
    <row r="158" spans="1:3" x14ac:dyDescent="0.25">
      <c r="A158" s="2">
        <v>40896</v>
      </c>
      <c r="B158">
        <v>3.3</v>
      </c>
      <c r="C158">
        <f t="shared" si="3"/>
        <v>-6.0240963855421742E-3</v>
      </c>
    </row>
    <row r="159" spans="1:3" x14ac:dyDescent="0.25">
      <c r="A159" s="2">
        <v>40897</v>
      </c>
      <c r="B159">
        <v>3.31</v>
      </c>
      <c r="C159">
        <f t="shared" si="3"/>
        <v>3.0303030303031006E-3</v>
      </c>
    </row>
    <row r="160" spans="1:3" x14ac:dyDescent="0.25">
      <c r="A160" s="2">
        <v>40898</v>
      </c>
      <c r="B160">
        <v>3.43</v>
      </c>
      <c r="C160">
        <f t="shared" si="3"/>
        <v>3.6253776435045348E-2</v>
      </c>
    </row>
    <row r="161" spans="1:3" x14ac:dyDescent="0.25">
      <c r="A161" s="2">
        <v>40899</v>
      </c>
      <c r="B161">
        <v>3.69</v>
      </c>
      <c r="C161">
        <f t="shared" si="3"/>
        <v>7.5801749271136962E-2</v>
      </c>
    </row>
    <row r="162" spans="1:3" x14ac:dyDescent="0.25">
      <c r="A162" s="2">
        <v>40900</v>
      </c>
      <c r="B162">
        <v>3.66</v>
      </c>
      <c r="C162">
        <f t="shared" si="3"/>
        <v>-8.1300813008129552E-3</v>
      </c>
    </row>
    <row r="163" spans="1:3" x14ac:dyDescent="0.25">
      <c r="A163" s="2">
        <v>40904</v>
      </c>
      <c r="B163">
        <v>3.5300000000000002</v>
      </c>
      <c r="C163">
        <f t="shared" si="3"/>
        <v>-3.5519125683060079E-2</v>
      </c>
    </row>
    <row r="164" spans="1:3" x14ac:dyDescent="0.25">
      <c r="A164" s="2">
        <v>40905</v>
      </c>
      <c r="B164">
        <v>3.51</v>
      </c>
      <c r="C164">
        <f t="shared" si="3"/>
        <v>-5.6657223796035298E-3</v>
      </c>
    </row>
    <row r="165" spans="1:3" x14ac:dyDescent="0.25">
      <c r="A165" s="2">
        <v>40906</v>
      </c>
      <c r="B165">
        <v>3.39</v>
      </c>
      <c r="C165">
        <f t="shared" si="3"/>
        <v>-3.4188034188034094E-2</v>
      </c>
    </row>
    <row r="166" spans="1:3" x14ac:dyDescent="0.25">
      <c r="A166" s="2">
        <v>40907</v>
      </c>
      <c r="B166">
        <v>3.38</v>
      </c>
      <c r="C166">
        <f t="shared" si="3"/>
        <v>-2.9498525073746993E-3</v>
      </c>
    </row>
    <row r="167" spans="1:3" x14ac:dyDescent="0.25">
      <c r="A167" s="2">
        <v>40911</v>
      </c>
      <c r="B167">
        <v>3.67</v>
      </c>
      <c r="C167">
        <f t="shared" si="3"/>
        <v>8.5798816568047345E-2</v>
      </c>
    </row>
    <row r="168" spans="1:3" x14ac:dyDescent="0.25">
      <c r="A168" s="2">
        <v>40912</v>
      </c>
      <c r="B168">
        <v>3.64</v>
      </c>
      <c r="C168">
        <f t="shared" si="3"/>
        <v>-8.1743869209808737E-3</v>
      </c>
    </row>
    <row r="169" spans="1:3" x14ac:dyDescent="0.25">
      <c r="A169" s="2">
        <v>40913</v>
      </c>
      <c r="B169">
        <v>3.56</v>
      </c>
      <c r="C169">
        <f t="shared" si="3"/>
        <v>-2.1978021978021997E-2</v>
      </c>
    </row>
    <row r="170" spans="1:3" x14ac:dyDescent="0.25">
      <c r="A170" s="2">
        <v>40914</v>
      </c>
      <c r="B170">
        <v>3.58</v>
      </c>
      <c r="C170">
        <f t="shared" si="3"/>
        <v>5.6179775280898927E-3</v>
      </c>
    </row>
    <row r="171" spans="1:3" x14ac:dyDescent="0.25">
      <c r="A171" s="2">
        <v>40917</v>
      </c>
      <c r="B171">
        <v>3.48</v>
      </c>
      <c r="C171">
        <f t="shared" si="3"/>
        <v>-2.7932960893854771E-2</v>
      </c>
    </row>
    <row r="172" spans="1:3" x14ac:dyDescent="0.25">
      <c r="A172" s="2">
        <v>40918</v>
      </c>
      <c r="B172">
        <v>3.31</v>
      </c>
      <c r="C172">
        <f t="shared" si="3"/>
        <v>-4.885057471264366E-2</v>
      </c>
    </row>
    <row r="173" spans="1:3" x14ac:dyDescent="0.25">
      <c r="A173" s="2">
        <v>40919</v>
      </c>
      <c r="B173">
        <v>3.25</v>
      </c>
      <c r="C173">
        <f t="shared" si="3"/>
        <v>-1.8126888217522674E-2</v>
      </c>
    </row>
    <row r="174" spans="1:3" x14ac:dyDescent="0.25">
      <c r="A174" s="2">
        <v>40920</v>
      </c>
      <c r="B174">
        <v>3.29</v>
      </c>
      <c r="C174">
        <f t="shared" si="3"/>
        <v>1.2307692307692318E-2</v>
      </c>
    </row>
    <row r="175" spans="1:3" x14ac:dyDescent="0.25">
      <c r="A175" s="2">
        <v>40921</v>
      </c>
      <c r="B175">
        <v>3.2500999999999998</v>
      </c>
      <c r="C175">
        <f t="shared" si="3"/>
        <v>-1.2127659574468166E-2</v>
      </c>
    </row>
    <row r="176" spans="1:3" x14ac:dyDescent="0.25">
      <c r="A176" s="2">
        <v>40925</v>
      </c>
      <c r="B176">
        <v>3.2800000000000002</v>
      </c>
      <c r="C176">
        <f t="shared" si="3"/>
        <v>9.1997169317868631E-3</v>
      </c>
    </row>
    <row r="177" spans="1:3" x14ac:dyDescent="0.25">
      <c r="A177" s="2">
        <v>40926</v>
      </c>
      <c r="B177">
        <v>3.03</v>
      </c>
      <c r="C177">
        <f t="shared" si="3"/>
        <v>-7.6219512195122074E-2</v>
      </c>
    </row>
    <row r="178" spans="1:3" x14ac:dyDescent="0.25">
      <c r="A178" s="2">
        <v>40927</v>
      </c>
      <c r="B178">
        <v>3.2</v>
      </c>
      <c r="C178">
        <f t="shared" si="3"/>
        <v>5.6105610561056229E-2</v>
      </c>
    </row>
    <row r="179" spans="1:3" x14ac:dyDescent="0.25">
      <c r="A179" s="2">
        <v>40928</v>
      </c>
      <c r="B179">
        <v>3.13</v>
      </c>
      <c r="C179">
        <f t="shared" si="3"/>
        <v>-2.1875000000000089E-2</v>
      </c>
    </row>
    <row r="180" spans="1:3" x14ac:dyDescent="0.25">
      <c r="A180" s="2">
        <v>40931</v>
      </c>
      <c r="B180">
        <v>3.03</v>
      </c>
      <c r="C180">
        <f t="shared" si="3"/>
        <v>-3.1948881789137407E-2</v>
      </c>
    </row>
    <row r="181" spans="1:3" x14ac:dyDescent="0.25">
      <c r="A181" s="2">
        <v>40932</v>
      </c>
      <c r="B181">
        <v>2.86</v>
      </c>
      <c r="C181">
        <f t="shared" si="3"/>
        <v>-5.6105610561056084E-2</v>
      </c>
    </row>
    <row r="182" spans="1:3" x14ac:dyDescent="0.25">
      <c r="A182" s="2">
        <v>40933</v>
      </c>
      <c r="B182">
        <v>2.7800000000000002</v>
      </c>
      <c r="C182">
        <f t="shared" si="3"/>
        <v>-2.7972027972027844E-2</v>
      </c>
    </row>
    <row r="183" spans="1:3" x14ac:dyDescent="0.25">
      <c r="A183" s="2">
        <v>40934</v>
      </c>
      <c r="B183">
        <v>2.88</v>
      </c>
      <c r="C183">
        <f t="shared" si="3"/>
        <v>3.59712230215826E-2</v>
      </c>
    </row>
    <row r="184" spans="1:3" x14ac:dyDescent="0.25">
      <c r="A184" s="2">
        <v>40935</v>
      </c>
      <c r="B184">
        <v>3.06</v>
      </c>
      <c r="C184">
        <f t="shared" si="3"/>
        <v>6.2500000000000056E-2</v>
      </c>
    </row>
    <row r="185" spans="1:3" x14ac:dyDescent="0.25">
      <c r="A185" s="2">
        <v>40938</v>
      </c>
      <c r="B185">
        <v>3.0084</v>
      </c>
      <c r="C185">
        <f t="shared" si="3"/>
        <v>-1.6862745098039245E-2</v>
      </c>
    </row>
    <row r="186" spans="1:3" x14ac:dyDescent="0.25">
      <c r="A186" s="2">
        <v>40939</v>
      </c>
      <c r="B186">
        <v>3.15</v>
      </c>
      <c r="C186">
        <f t="shared" si="3"/>
        <v>4.7068209014758659E-2</v>
      </c>
    </row>
    <row r="187" spans="1:3" x14ac:dyDescent="0.25">
      <c r="A187" s="2">
        <v>40940</v>
      </c>
      <c r="B187">
        <v>3.36</v>
      </c>
      <c r="C187">
        <f t="shared" si="3"/>
        <v>6.6666666666666652E-2</v>
      </c>
    </row>
    <row r="188" spans="1:3" x14ac:dyDescent="0.25">
      <c r="A188" s="2">
        <v>40941</v>
      </c>
      <c r="B188">
        <v>3.26</v>
      </c>
      <c r="C188">
        <f t="shared" si="3"/>
        <v>-2.9761904761904788E-2</v>
      </c>
    </row>
    <row r="189" spans="1:3" x14ac:dyDescent="0.25">
      <c r="A189" s="2">
        <v>40942</v>
      </c>
      <c r="B189">
        <v>3.26</v>
      </c>
      <c r="C189">
        <f t="shared" si="3"/>
        <v>0</v>
      </c>
    </row>
    <row r="190" spans="1:3" x14ac:dyDescent="0.25">
      <c r="A190" s="2">
        <v>40945</v>
      </c>
      <c r="B190">
        <v>3.3</v>
      </c>
      <c r="C190">
        <f t="shared" si="3"/>
        <v>1.2269938650306761E-2</v>
      </c>
    </row>
    <row r="191" spans="1:3" x14ac:dyDescent="0.25">
      <c r="A191" s="2">
        <v>40946</v>
      </c>
      <c r="B191">
        <v>3.34</v>
      </c>
      <c r="C191">
        <f t="shared" si="3"/>
        <v>1.2121212121212133E-2</v>
      </c>
    </row>
    <row r="192" spans="1:3" x14ac:dyDescent="0.25">
      <c r="A192" s="2">
        <v>40947</v>
      </c>
      <c r="B192">
        <v>3.26</v>
      </c>
      <c r="C192">
        <f t="shared" si="3"/>
        <v>-2.3952095808383256E-2</v>
      </c>
    </row>
    <row r="193" spans="1:3" x14ac:dyDescent="0.25">
      <c r="A193" s="2">
        <v>40948</v>
      </c>
      <c r="B193">
        <v>3.17</v>
      </c>
      <c r="C193">
        <f t="shared" si="3"/>
        <v>-2.7607361963190143E-2</v>
      </c>
    </row>
    <row r="194" spans="1:3" x14ac:dyDescent="0.25">
      <c r="A194" s="2">
        <v>40949</v>
      </c>
      <c r="B194">
        <v>3.19</v>
      </c>
      <c r="C194">
        <f t="shared" si="3"/>
        <v>6.309148264984233E-3</v>
      </c>
    </row>
    <row r="195" spans="1:3" x14ac:dyDescent="0.25">
      <c r="A195" s="2">
        <v>40952</v>
      </c>
      <c r="B195">
        <v>3.33</v>
      </c>
      <c r="C195">
        <f t="shared" si="3"/>
        <v>4.3887147335423239E-2</v>
      </c>
    </row>
    <row r="196" spans="1:3" x14ac:dyDescent="0.25">
      <c r="A196" s="2">
        <v>40953</v>
      </c>
      <c r="B196">
        <v>3.45</v>
      </c>
      <c r="C196">
        <f t="shared" ref="C196:C244" si="4">(B196-B195)/B195</f>
        <v>3.603603603603607E-2</v>
      </c>
    </row>
    <row r="197" spans="1:3" x14ac:dyDescent="0.25">
      <c r="A197" s="2">
        <v>40954</v>
      </c>
      <c r="B197">
        <v>3.46</v>
      </c>
      <c r="C197">
        <f t="shared" si="4"/>
        <v>2.8985507246376192E-3</v>
      </c>
    </row>
    <row r="198" spans="1:3" x14ac:dyDescent="0.25">
      <c r="A198" s="2">
        <v>40955</v>
      </c>
      <c r="B198">
        <v>3.44</v>
      </c>
      <c r="C198">
        <f t="shared" si="4"/>
        <v>-5.7803468208092535E-3</v>
      </c>
    </row>
    <row r="199" spans="1:3" x14ac:dyDescent="0.25">
      <c r="A199" s="2">
        <v>40956</v>
      </c>
      <c r="B199">
        <v>3.55</v>
      </c>
      <c r="C199">
        <f t="shared" si="4"/>
        <v>3.1976744186046478E-2</v>
      </c>
    </row>
    <row r="200" spans="1:3" x14ac:dyDescent="0.25">
      <c r="A200" s="2">
        <v>40960</v>
      </c>
      <c r="B200">
        <v>3.6</v>
      </c>
      <c r="C200">
        <f t="shared" si="4"/>
        <v>1.4084507042253596E-2</v>
      </c>
    </row>
    <row r="201" spans="1:3" x14ac:dyDescent="0.25">
      <c r="A201" s="2">
        <v>40961</v>
      </c>
      <c r="B201">
        <v>3.59</v>
      </c>
      <c r="C201">
        <f t="shared" si="4"/>
        <v>-2.7777777777778421E-3</v>
      </c>
    </row>
    <row r="202" spans="1:3" x14ac:dyDescent="0.25">
      <c r="A202" s="2">
        <v>40962</v>
      </c>
      <c r="B202">
        <v>3.51</v>
      </c>
      <c r="C202">
        <f t="shared" si="4"/>
        <v>-2.2284122562674116E-2</v>
      </c>
    </row>
    <row r="203" spans="1:3" x14ac:dyDescent="0.25">
      <c r="A203" s="2">
        <v>40963</v>
      </c>
      <c r="B203">
        <v>3.31</v>
      </c>
      <c r="C203">
        <f t="shared" si="4"/>
        <v>-5.6980056980056905E-2</v>
      </c>
    </row>
    <row r="204" spans="1:3" x14ac:dyDescent="0.25">
      <c r="A204" s="2">
        <v>40966</v>
      </c>
      <c r="B204">
        <v>2.8</v>
      </c>
      <c r="C204">
        <f t="shared" si="4"/>
        <v>-0.15407854984894268</v>
      </c>
    </row>
    <row r="205" spans="1:3" x14ac:dyDescent="0.25">
      <c r="A205" s="2">
        <v>40967</v>
      </c>
      <c r="B205">
        <v>2.3100999999999998</v>
      </c>
      <c r="C205">
        <f t="shared" si="4"/>
        <v>-0.17496428571428574</v>
      </c>
    </row>
    <row r="206" spans="1:3" x14ac:dyDescent="0.25">
      <c r="A206" s="2">
        <v>40968</v>
      </c>
      <c r="B206">
        <v>2.2000000000000002</v>
      </c>
      <c r="C206">
        <f t="shared" si="4"/>
        <v>-4.7660274446993486E-2</v>
      </c>
    </row>
    <row r="207" spans="1:3" x14ac:dyDescent="0.25">
      <c r="A207" s="2">
        <v>40969</v>
      </c>
      <c r="B207">
        <v>2.1</v>
      </c>
      <c r="C207">
        <f t="shared" si="4"/>
        <v>-4.5454545454545491E-2</v>
      </c>
    </row>
    <row r="208" spans="1:3" x14ac:dyDescent="0.25">
      <c r="A208" s="2">
        <v>40970</v>
      </c>
      <c r="B208">
        <v>2.09</v>
      </c>
      <c r="C208">
        <f t="shared" si="4"/>
        <v>-4.7619047619048716E-3</v>
      </c>
    </row>
    <row r="209" spans="1:3" x14ac:dyDescent="0.25">
      <c r="A209" s="2">
        <v>40973</v>
      </c>
      <c r="B209">
        <v>2.0699999999999998</v>
      </c>
      <c r="C209">
        <f t="shared" si="4"/>
        <v>-9.5693779904306303E-3</v>
      </c>
    </row>
    <row r="210" spans="1:3" x14ac:dyDescent="0.25">
      <c r="A210" s="2">
        <v>40974</v>
      </c>
      <c r="B210">
        <v>2</v>
      </c>
      <c r="C210">
        <f t="shared" si="4"/>
        <v>-3.3816425120772875E-2</v>
      </c>
    </row>
    <row r="211" spans="1:3" x14ac:dyDescent="0.25">
      <c r="A211" s="2">
        <v>40975</v>
      </c>
      <c r="B211">
        <v>1.87</v>
      </c>
      <c r="C211">
        <f t="shared" si="4"/>
        <v>-6.4999999999999947E-2</v>
      </c>
    </row>
    <row r="212" spans="1:3" x14ac:dyDescent="0.25">
      <c r="A212" s="2">
        <v>40976</v>
      </c>
      <c r="B212">
        <v>1.9</v>
      </c>
      <c r="C212">
        <f t="shared" si="4"/>
        <v>1.6042780748662996E-2</v>
      </c>
    </row>
    <row r="213" spans="1:3" x14ac:dyDescent="0.25">
      <c r="A213" s="2">
        <v>40977</v>
      </c>
      <c r="B213">
        <v>1.85</v>
      </c>
      <c r="C213">
        <f t="shared" si="4"/>
        <v>-2.6315789473684119E-2</v>
      </c>
    </row>
    <row r="214" spans="1:3" x14ac:dyDescent="0.25">
      <c r="A214" s="2">
        <v>40980</v>
      </c>
      <c r="B214">
        <v>1.9300000000000002</v>
      </c>
      <c r="C214">
        <f t="shared" si="4"/>
        <v>4.324324324324328E-2</v>
      </c>
    </row>
    <row r="215" spans="1:3" x14ac:dyDescent="0.25">
      <c r="A215" s="2">
        <v>40981</v>
      </c>
      <c r="B215">
        <v>3.63</v>
      </c>
      <c r="C215">
        <f t="shared" si="4"/>
        <v>0.88082901554404125</v>
      </c>
    </row>
    <row r="216" spans="1:3" x14ac:dyDescent="0.25">
      <c r="A216" s="2">
        <v>40982</v>
      </c>
      <c r="B216">
        <v>3.55</v>
      </c>
      <c r="C216">
        <f t="shared" si="4"/>
        <v>-2.2038567493112969E-2</v>
      </c>
    </row>
    <row r="217" spans="1:3" x14ac:dyDescent="0.25">
      <c r="A217" s="2">
        <v>40983</v>
      </c>
      <c r="B217">
        <v>3.54</v>
      </c>
      <c r="C217">
        <f t="shared" si="4"/>
        <v>-2.8169014084506445E-3</v>
      </c>
    </row>
    <row r="218" spans="1:3" x14ac:dyDescent="0.25">
      <c r="A218" s="2">
        <v>40984</v>
      </c>
      <c r="B218">
        <v>3.64</v>
      </c>
      <c r="C218">
        <f t="shared" si="4"/>
        <v>2.8248587570621493E-2</v>
      </c>
    </row>
    <row r="219" spans="1:3" x14ac:dyDescent="0.25">
      <c r="A219" s="2">
        <v>40987</v>
      </c>
      <c r="B219">
        <v>3.81</v>
      </c>
      <c r="C219">
        <f t="shared" si="4"/>
        <v>4.6703296703296683E-2</v>
      </c>
    </row>
    <row r="220" spans="1:3" x14ac:dyDescent="0.25">
      <c r="A220" s="2">
        <v>40988</v>
      </c>
      <c r="B220">
        <v>3.98</v>
      </c>
      <c r="C220">
        <f t="shared" si="4"/>
        <v>4.4619422572178456E-2</v>
      </c>
    </row>
    <row r="221" spans="1:3" x14ac:dyDescent="0.25">
      <c r="A221" s="2">
        <v>40989</v>
      </c>
      <c r="B221">
        <v>4.04</v>
      </c>
      <c r="C221">
        <f t="shared" si="4"/>
        <v>1.5075376884422124E-2</v>
      </c>
    </row>
    <row r="222" spans="1:3" x14ac:dyDescent="0.25">
      <c r="A222" s="2">
        <v>40990</v>
      </c>
      <c r="B222">
        <v>3.9699999999999998</v>
      </c>
      <c r="C222">
        <f t="shared" si="4"/>
        <v>-1.7326732673267398E-2</v>
      </c>
    </row>
    <row r="223" spans="1:3" x14ac:dyDescent="0.25">
      <c r="A223" s="2">
        <v>40991</v>
      </c>
      <c r="B223">
        <v>4.04</v>
      </c>
      <c r="C223">
        <f t="shared" si="4"/>
        <v>1.7632241813602088E-2</v>
      </c>
    </row>
    <row r="224" spans="1:3" x14ac:dyDescent="0.25">
      <c r="A224" s="2">
        <v>40994</v>
      </c>
      <c r="B224">
        <v>4.05</v>
      </c>
      <c r="C224">
        <f t="shared" si="4"/>
        <v>2.4752475247524224E-3</v>
      </c>
    </row>
    <row r="225" spans="1:3" x14ac:dyDescent="0.25">
      <c r="A225" s="2">
        <v>40995</v>
      </c>
      <c r="B225">
        <v>4.03</v>
      </c>
      <c r="C225">
        <f t="shared" si="4"/>
        <v>-4.9382716049381666E-3</v>
      </c>
    </row>
    <row r="226" spans="1:3" x14ac:dyDescent="0.25">
      <c r="A226" s="2">
        <v>40996</v>
      </c>
      <c r="B226">
        <v>4.01</v>
      </c>
      <c r="C226">
        <f t="shared" si="4"/>
        <v>-4.9627791563276579E-3</v>
      </c>
    </row>
    <row r="227" spans="1:3" x14ac:dyDescent="0.25">
      <c r="A227" s="2">
        <v>40997</v>
      </c>
      <c r="B227">
        <v>4.16</v>
      </c>
      <c r="C227">
        <f t="shared" si="4"/>
        <v>3.7406483790523783E-2</v>
      </c>
    </row>
    <row r="228" spans="1:3" x14ac:dyDescent="0.25">
      <c r="A228" s="2">
        <v>40998</v>
      </c>
      <c r="B228">
        <v>4.0999999999999996</v>
      </c>
      <c r="C228">
        <f t="shared" si="4"/>
        <v>-1.4423076923077042E-2</v>
      </c>
    </row>
    <row r="229" spans="1:3" x14ac:dyDescent="0.25">
      <c r="A229" s="2">
        <v>41001</v>
      </c>
      <c r="B229">
        <v>4.13</v>
      </c>
      <c r="C229">
        <f t="shared" si="4"/>
        <v>7.3170731707317685E-3</v>
      </c>
    </row>
    <row r="230" spans="1:3" x14ac:dyDescent="0.25">
      <c r="A230" s="2">
        <v>41002</v>
      </c>
      <c r="B230">
        <v>4.3499999999999996</v>
      </c>
      <c r="C230">
        <f t="shared" si="4"/>
        <v>5.3268765133171851E-2</v>
      </c>
    </row>
    <row r="231" spans="1:3" x14ac:dyDescent="0.25">
      <c r="A231" s="2">
        <v>41003</v>
      </c>
      <c r="B231">
        <v>4.3099999999999996</v>
      </c>
      <c r="C231">
        <f t="shared" si="4"/>
        <v>-9.1954022988505833E-3</v>
      </c>
    </row>
    <row r="232" spans="1:3" x14ac:dyDescent="0.25">
      <c r="A232" s="2">
        <v>41004</v>
      </c>
      <c r="B232">
        <v>4.3499999999999996</v>
      </c>
      <c r="C232">
        <f t="shared" si="4"/>
        <v>9.28074245939676E-3</v>
      </c>
    </row>
    <row r="233" spans="1:3" x14ac:dyDescent="0.25">
      <c r="A233" s="2">
        <v>41008</v>
      </c>
      <c r="B233">
        <v>4.38</v>
      </c>
      <c r="C233">
        <f t="shared" si="4"/>
        <v>6.8965517241379891E-3</v>
      </c>
    </row>
    <row r="234" spans="1:3" x14ac:dyDescent="0.25">
      <c r="A234" s="2">
        <v>41009</v>
      </c>
      <c r="B234">
        <v>4.6500000000000004</v>
      </c>
      <c r="C234">
        <f t="shared" si="4"/>
        <v>6.1643835616438464E-2</v>
      </c>
    </row>
    <row r="235" spans="1:3" x14ac:dyDescent="0.25">
      <c r="A235" s="2">
        <v>41010</v>
      </c>
      <c r="B235">
        <v>4.83</v>
      </c>
      <c r="C235">
        <f t="shared" si="4"/>
        <v>3.8709677419354778E-2</v>
      </c>
    </row>
    <row r="236" spans="1:3" x14ac:dyDescent="0.25">
      <c r="A236" s="2">
        <v>41011</v>
      </c>
      <c r="B236">
        <v>5.34</v>
      </c>
      <c r="C236">
        <f t="shared" si="4"/>
        <v>0.10559006211180119</v>
      </c>
    </row>
    <row r="237" spans="1:3" x14ac:dyDescent="0.25">
      <c r="A237" s="2">
        <v>41012</v>
      </c>
      <c r="B237">
        <v>5.39</v>
      </c>
      <c r="C237">
        <f t="shared" si="4"/>
        <v>9.3632958801497801E-3</v>
      </c>
    </row>
    <row r="238" spans="1:3" x14ac:dyDescent="0.25">
      <c r="A238" s="2">
        <v>41015</v>
      </c>
      <c r="B238">
        <v>5.9399999999999995</v>
      </c>
      <c r="C238">
        <f t="shared" si="4"/>
        <v>0.10204081632653059</v>
      </c>
    </row>
    <row r="239" spans="1:3" x14ac:dyDescent="0.25">
      <c r="A239" s="2">
        <v>41016</v>
      </c>
      <c r="B239">
        <v>6.49</v>
      </c>
      <c r="C239">
        <f t="shared" si="4"/>
        <v>9.2592592592592726E-2</v>
      </c>
    </row>
    <row r="240" spans="1:3" x14ac:dyDescent="0.25">
      <c r="A240" s="2">
        <v>41017</v>
      </c>
      <c r="B240">
        <v>6.44</v>
      </c>
      <c r="C240">
        <f t="shared" si="4"/>
        <v>-7.7041602465331002E-3</v>
      </c>
    </row>
    <row r="241" spans="1:3" x14ac:dyDescent="0.25">
      <c r="A241" s="2">
        <v>41018</v>
      </c>
      <c r="B241">
        <v>6.26</v>
      </c>
      <c r="C241">
        <f t="shared" si="4"/>
        <v>-2.7950310559006302E-2</v>
      </c>
    </row>
    <row r="242" spans="1:3" x14ac:dyDescent="0.25">
      <c r="A242" s="2">
        <v>41019</v>
      </c>
      <c r="B242">
        <v>5.9399999999999995</v>
      </c>
      <c r="C242">
        <f t="shared" si="4"/>
        <v>-5.1118210862619855E-2</v>
      </c>
    </row>
    <row r="243" spans="1:3" x14ac:dyDescent="0.25">
      <c r="A243" s="2">
        <v>41022</v>
      </c>
      <c r="B243">
        <v>5.77</v>
      </c>
      <c r="C243">
        <f t="shared" si="4"/>
        <v>-2.8619528619528611E-2</v>
      </c>
    </row>
    <row r="244" spans="1:3" x14ac:dyDescent="0.25">
      <c r="A244" s="2">
        <v>41023</v>
      </c>
      <c r="B244">
        <v>5.68</v>
      </c>
      <c r="C244">
        <f t="shared" si="4"/>
        <v>-1.5597920277296336E-2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4"/>
  <sheetViews>
    <sheetView workbookViewId="0">
      <selection activeCell="D3" sqref="D3"/>
    </sheetView>
  </sheetViews>
  <sheetFormatPr defaultRowHeight="15" x14ac:dyDescent="0.25"/>
  <cols>
    <col min="1" max="1" width="13.28515625" customWidth="1"/>
    <col min="2" max="2" width="9.5703125" customWidth="1"/>
    <col min="4" max="4" width="39.42578125" bestFit="1" customWidth="1"/>
    <col min="5" max="5" width="17.28515625" bestFit="1" customWidth="1"/>
    <col min="6" max="6" width="32.42578125" bestFit="1" customWidth="1"/>
    <col min="7" max="7" width="31.140625" bestFit="1" customWidth="1"/>
    <col min="8" max="8" width="11.5703125" bestFit="1" customWidth="1"/>
    <col min="10" max="10" width="10.7109375" bestFit="1" customWidth="1"/>
    <col min="11" max="11" width="27.28515625" bestFit="1" customWidth="1"/>
    <col min="14" max="14" width="22.140625" bestFit="1" customWidth="1"/>
    <col min="15" max="15" width="27.140625" bestFit="1" customWidth="1"/>
    <col min="16" max="16" width="36.85546875" bestFit="1" customWidth="1"/>
    <col min="17" max="17" width="29.7109375" bestFit="1" customWidth="1"/>
    <col min="18" max="18" width="12" bestFit="1" customWidth="1"/>
    <col min="19" max="19" width="10.7109375" bestFit="1" customWidth="1"/>
    <col min="20" max="20" width="17.42578125" bestFit="1" customWidth="1"/>
  </cols>
  <sheetData>
    <row r="1" spans="1:21" ht="15.75" thickBot="1" x14ac:dyDescent="0.3">
      <c r="A1" t="s">
        <v>0</v>
      </c>
    </row>
    <row r="2" spans="1:21" ht="15.75" thickBot="1" x14ac:dyDescent="0.3">
      <c r="A2" t="s">
        <v>1</v>
      </c>
      <c r="B2" t="s">
        <v>2</v>
      </c>
      <c r="C2" t="s">
        <v>20</v>
      </c>
      <c r="D2" t="s">
        <v>21</v>
      </c>
      <c r="E2" t="s">
        <v>46</v>
      </c>
      <c r="F2" t="s">
        <v>65</v>
      </c>
      <c r="G2" s="7" t="s">
        <v>48</v>
      </c>
      <c r="H2" s="22">
        <f>SUM(F4:F123)/(COUNT(C4:C123)-2)</f>
        <v>2.2119148589752956E-3</v>
      </c>
      <c r="J2" s="7" t="s">
        <v>23</v>
      </c>
      <c r="K2" s="8" t="s">
        <v>31</v>
      </c>
      <c r="L2" s="8" t="s">
        <v>30</v>
      </c>
      <c r="M2" s="8" t="s">
        <v>29</v>
      </c>
      <c r="N2" s="8" t="s">
        <v>22</v>
      </c>
      <c r="O2" s="18" t="s">
        <v>40</v>
      </c>
      <c r="P2" s="19" t="s">
        <v>45</v>
      </c>
      <c r="Q2" s="11" t="s">
        <v>26</v>
      </c>
      <c r="R2">
        <f>SUM(N3:N8)</f>
        <v>1.0272681885302981</v>
      </c>
    </row>
    <row r="3" spans="1:21" ht="16.5" thickBot="1" x14ac:dyDescent="0.3">
      <c r="A3" s="1">
        <v>40673</v>
      </c>
      <c r="B3">
        <v>4.4000000000000004</v>
      </c>
      <c r="C3">
        <v>0</v>
      </c>
      <c r="D3" s="6">
        <f>AVERAGE(C4:C123)</f>
        <v>-3.149403683993321E-3</v>
      </c>
      <c r="G3" s="21" t="s">
        <v>49</v>
      </c>
      <c r="H3" s="12">
        <f>SQRT(H2)</f>
        <v>4.7030998915346199E-2</v>
      </c>
      <c r="J3" s="10">
        <v>40847</v>
      </c>
      <c r="K3" s="11">
        <v>2.37</v>
      </c>
      <c r="L3" s="11">
        <v>-0.10227272727272728</v>
      </c>
      <c r="M3" s="11">
        <f t="shared" ref="M3:M8" si="0">1+L3</f>
        <v>0.89772727272727271</v>
      </c>
      <c r="N3" s="11">
        <f t="shared" ref="N3:N8" si="1">L3-$D$3</f>
        <v>-9.9123323588733964E-2</v>
      </c>
      <c r="O3" s="11">
        <f t="shared" ref="O3:O8" si="2">(N3-$R$4)^2</f>
        <v>7.3080843721930647E-2</v>
      </c>
      <c r="P3" s="12">
        <f t="shared" ref="P3:P8" si="3">(N3-$R$5)^2</f>
        <v>6.217242728962611E-2</v>
      </c>
      <c r="Q3" s="11" t="s">
        <v>27</v>
      </c>
      <c r="R3">
        <f>PRODUCT(M3:M8)-(U3^6)</f>
        <v>0.90132402181493254</v>
      </c>
      <c r="T3" t="s">
        <v>28</v>
      </c>
      <c r="U3">
        <f>1+D3</f>
        <v>0.9968505963160067</v>
      </c>
    </row>
    <row r="4" spans="1:21" x14ac:dyDescent="0.25">
      <c r="A4" s="2">
        <v>40674</v>
      </c>
      <c r="B4">
        <v>4.4993999999999996</v>
      </c>
      <c r="C4">
        <f>(B4-B3)/B3</f>
        <v>2.2590909090908922E-2</v>
      </c>
      <c r="E4">
        <f>C4-$D$3</f>
        <v>2.5740312774902244E-2</v>
      </c>
      <c r="F4">
        <f>E4^2</f>
        <v>6.6256370174979566E-4</v>
      </c>
      <c r="G4" s="21" t="s">
        <v>50</v>
      </c>
      <c r="H4" s="12">
        <f>R2</f>
        <v>1.0272681885302981</v>
      </c>
      <c r="J4" s="10">
        <v>40848</v>
      </c>
      <c r="K4" s="11">
        <v>5</v>
      </c>
      <c r="L4" s="11">
        <v>1.109704641350211</v>
      </c>
      <c r="M4" s="11">
        <f t="shared" si="0"/>
        <v>2.109704641350211</v>
      </c>
      <c r="N4" s="11">
        <f t="shared" si="1"/>
        <v>1.1128540450342044</v>
      </c>
      <c r="O4" s="11">
        <f t="shared" si="2"/>
        <v>0.88669093732331028</v>
      </c>
      <c r="P4" s="12">
        <f t="shared" si="3"/>
        <v>0.92666301414737162</v>
      </c>
      <c r="Q4" s="11" t="s">
        <v>32</v>
      </c>
      <c r="R4">
        <f>R2/6</f>
        <v>0.17121136475504969</v>
      </c>
    </row>
    <row r="5" spans="1:21" x14ac:dyDescent="0.25">
      <c r="A5" s="2">
        <v>40675</v>
      </c>
      <c r="B5">
        <v>4.45</v>
      </c>
      <c r="C5">
        <f t="shared" ref="C5:C67" si="4">(B5-B4)/B4</f>
        <v>-1.0979241676667877E-2</v>
      </c>
      <c r="E5">
        <f t="shared" ref="E5:E68" si="5">C5-$D$3</f>
        <v>-7.8298379926745564E-3</v>
      </c>
      <c r="F5">
        <f t="shared" ref="F5:F68" si="6">E5^2</f>
        <v>6.1306362991529927E-5</v>
      </c>
      <c r="G5" s="21" t="s">
        <v>51</v>
      </c>
      <c r="H5" s="12">
        <f>R12</f>
        <v>1.8819042412372597</v>
      </c>
      <c r="J5" s="10">
        <v>40849</v>
      </c>
      <c r="K5" s="11">
        <v>4.9000000000000004</v>
      </c>
      <c r="L5" s="11">
        <v>-1.9999999999999928E-2</v>
      </c>
      <c r="M5" s="11">
        <f t="shared" si="0"/>
        <v>0.98000000000000009</v>
      </c>
      <c r="N5" s="11">
        <f t="shared" si="1"/>
        <v>-1.6850596316006605E-2</v>
      </c>
      <c r="O5" s="11">
        <f t="shared" si="2"/>
        <v>3.5367301201891493E-2</v>
      </c>
      <c r="P5" s="12">
        <f t="shared" si="3"/>
        <v>2.7912808129508363E-2</v>
      </c>
      <c r="Q5" s="16" t="s">
        <v>33</v>
      </c>
      <c r="R5">
        <f>R3/6</f>
        <v>0.15022067030248876</v>
      </c>
    </row>
    <row r="6" spans="1:21" x14ac:dyDescent="0.25">
      <c r="A6" s="2">
        <v>40676</v>
      </c>
      <c r="B6">
        <v>4.4794</v>
      </c>
      <c r="C6">
        <f t="shared" si="4"/>
        <v>6.6067415730336788E-3</v>
      </c>
      <c r="E6">
        <f t="shared" si="5"/>
        <v>9.7561452570269994E-3</v>
      </c>
      <c r="F6">
        <f t="shared" si="6"/>
        <v>9.518237027621042E-5</v>
      </c>
      <c r="G6" s="21" t="s">
        <v>52</v>
      </c>
      <c r="H6" s="12">
        <f>SQRT(H2*6)</f>
        <v>0.11520194943598729</v>
      </c>
      <c r="J6" s="10">
        <v>40850</v>
      </c>
      <c r="K6" s="11">
        <v>5.4</v>
      </c>
      <c r="L6" s="11">
        <v>0.1020408163265306</v>
      </c>
      <c r="M6" s="11">
        <f t="shared" si="0"/>
        <v>1.1020408163265305</v>
      </c>
      <c r="N6" s="11">
        <f t="shared" si="1"/>
        <v>0.10519022001052392</v>
      </c>
      <c r="O6" s="11">
        <f t="shared" si="2"/>
        <v>4.358791553377624E-3</v>
      </c>
      <c r="P6" s="12">
        <f t="shared" si="3"/>
        <v>2.0277414534971166E-3</v>
      </c>
      <c r="Q6" s="16" t="s">
        <v>41</v>
      </c>
      <c r="R6">
        <f>SUM(O3:O8)/6</f>
        <v>0.18114703184705105</v>
      </c>
    </row>
    <row r="7" spans="1:21" x14ac:dyDescent="0.25">
      <c r="A7" s="2">
        <v>40679</v>
      </c>
      <c r="B7">
        <v>4.42</v>
      </c>
      <c r="C7">
        <f t="shared" si="4"/>
        <v>-1.3260704558646273E-2</v>
      </c>
      <c r="E7">
        <f t="shared" si="5"/>
        <v>-1.0111300874652953E-2</v>
      </c>
      <c r="F7">
        <f t="shared" si="6"/>
        <v>1.0223840537775756E-4</v>
      </c>
      <c r="G7" s="21" t="s">
        <v>53</v>
      </c>
      <c r="H7" s="12">
        <f>SQRT(H2*121)</f>
        <v>0.51734098806880824</v>
      </c>
      <c r="J7" s="10">
        <v>40851</v>
      </c>
      <c r="K7" s="11">
        <v>5.1100000000000003</v>
      </c>
      <c r="L7" s="11">
        <v>-5.3703703703703705E-2</v>
      </c>
      <c r="M7" s="11">
        <f t="shared" si="0"/>
        <v>0.9462962962962963</v>
      </c>
      <c r="N7" s="11">
        <f t="shared" si="1"/>
        <v>-5.0554300019710383E-2</v>
      </c>
      <c r="O7" s="11">
        <f t="shared" si="2"/>
        <v>4.9180010072991255E-2</v>
      </c>
      <c r="P7" s="12">
        <f t="shared" si="3"/>
        <v>4.031058870787995E-2</v>
      </c>
      <c r="Q7" s="16" t="s">
        <v>42</v>
      </c>
      <c r="R7">
        <f>SQRT(R6)</f>
        <v>0.42561371200544168</v>
      </c>
    </row>
    <row r="8" spans="1:21" ht="15.75" thickBot="1" x14ac:dyDescent="0.3">
      <c r="A8" s="2">
        <v>40680</v>
      </c>
      <c r="B8">
        <v>4.4000000000000004</v>
      </c>
      <c r="C8">
        <f t="shared" si="4"/>
        <v>-4.5248868778279576E-3</v>
      </c>
      <c r="E8">
        <f t="shared" si="5"/>
        <v>-1.3754831938346365E-3</v>
      </c>
      <c r="F8">
        <f t="shared" si="6"/>
        <v>1.8919540165215323E-6</v>
      </c>
      <c r="G8" s="21" t="s">
        <v>54</v>
      </c>
      <c r="H8" s="12">
        <f>H4/H6</f>
        <v>8.9171076840249679</v>
      </c>
      <c r="J8" s="13">
        <v>40854</v>
      </c>
      <c r="K8" s="14">
        <v>4.97</v>
      </c>
      <c r="L8" s="14">
        <v>-2.7397260273972712E-2</v>
      </c>
      <c r="M8" s="14">
        <f t="shared" si="0"/>
        <v>0.97260273972602729</v>
      </c>
      <c r="N8" s="14">
        <f t="shared" si="1"/>
        <v>-2.424785658997939E-2</v>
      </c>
      <c r="O8" s="14">
        <f t="shared" si="2"/>
        <v>3.820430720880507E-2</v>
      </c>
      <c r="P8" s="15">
        <f t="shared" si="3"/>
        <v>3.0439266876027878E-2</v>
      </c>
      <c r="Q8" s="16" t="s">
        <v>43</v>
      </c>
      <c r="R8">
        <f>SUM(P3:P8)/6</f>
        <v>0.18158764110065181</v>
      </c>
    </row>
    <row r="9" spans="1:21" ht="15.75" thickBot="1" x14ac:dyDescent="0.3">
      <c r="A9" s="2">
        <v>40681</v>
      </c>
      <c r="B9">
        <v>4.4000000000000004</v>
      </c>
      <c r="C9">
        <f t="shared" si="4"/>
        <v>0</v>
      </c>
      <c r="E9">
        <f t="shared" si="5"/>
        <v>3.149403683993321E-3</v>
      </c>
      <c r="F9">
        <f t="shared" si="6"/>
        <v>9.9187435647507029E-6</v>
      </c>
      <c r="G9" s="20" t="s">
        <v>55</v>
      </c>
      <c r="H9" s="15">
        <f>H5/H7</f>
        <v>3.6376476726931206</v>
      </c>
      <c r="Q9" s="16" t="s">
        <v>44</v>
      </c>
      <c r="R9">
        <f>SQRT(R8)</f>
        <v>0.42613101400936754</v>
      </c>
    </row>
    <row r="10" spans="1:21" x14ac:dyDescent="0.25">
      <c r="A10" s="2">
        <v>40682</v>
      </c>
      <c r="B10">
        <v>4.2024999999999997</v>
      </c>
      <c r="C10">
        <f t="shared" si="4"/>
        <v>-4.4886363636363787E-2</v>
      </c>
      <c r="E10">
        <f t="shared" si="5"/>
        <v>-4.1736959952370464E-2</v>
      </c>
      <c r="F10">
        <f t="shared" si="6"/>
        <v>1.7419738260657759E-3</v>
      </c>
      <c r="J10" s="7" t="s">
        <v>24</v>
      </c>
      <c r="K10" s="8" t="s">
        <v>31</v>
      </c>
      <c r="L10" s="8" t="s">
        <v>30</v>
      </c>
      <c r="M10" s="8" t="s">
        <v>29</v>
      </c>
      <c r="N10" s="8" t="s">
        <v>25</v>
      </c>
      <c r="O10" s="18" t="s">
        <v>40</v>
      </c>
      <c r="P10" s="19" t="s">
        <v>45</v>
      </c>
    </row>
    <row r="11" spans="1:21" x14ac:dyDescent="0.25">
      <c r="A11" s="2">
        <v>40683</v>
      </c>
      <c r="B11">
        <v>4.0999999999999996</v>
      </c>
      <c r="C11">
        <f t="shared" si="4"/>
        <v>-2.4390243902439036E-2</v>
      </c>
      <c r="E11">
        <f t="shared" si="5"/>
        <v>-2.1240840218445713E-2</v>
      </c>
      <c r="F11">
        <f t="shared" si="6"/>
        <v>4.5117329318554092E-4</v>
      </c>
      <c r="J11" s="10">
        <v>40847</v>
      </c>
      <c r="K11" s="11">
        <v>2.37</v>
      </c>
      <c r="L11" s="11">
        <v>-0.10227272727272728</v>
      </c>
      <c r="M11" s="11">
        <f>1+L11</f>
        <v>0.89772727272727271</v>
      </c>
      <c r="N11" s="11">
        <f>L11-$D$3</f>
        <v>-9.9123323588733964E-2</v>
      </c>
      <c r="O11" s="11">
        <f>(N11-$R$14)^2</f>
        <v>1.3150642589804992E-2</v>
      </c>
      <c r="P11" s="12">
        <f>(N11-$R$15)^2</f>
        <v>1.2379271756774472E-2</v>
      </c>
    </row>
    <row r="12" spans="1:21" x14ac:dyDescent="0.25">
      <c r="A12" s="2">
        <v>40686</v>
      </c>
      <c r="B12">
        <v>4.05</v>
      </c>
      <c r="C12">
        <f t="shared" si="4"/>
        <v>-1.2195121951219469E-2</v>
      </c>
      <c r="E12">
        <f t="shared" si="5"/>
        <v>-9.0457182672261487E-3</v>
      </c>
      <c r="F12">
        <f t="shared" si="6"/>
        <v>8.1825018970028832E-5</v>
      </c>
      <c r="J12" s="10">
        <v>40848</v>
      </c>
      <c r="K12" s="11">
        <v>5</v>
      </c>
      <c r="L12" s="11">
        <v>1.109704641350211</v>
      </c>
      <c r="M12" s="11">
        <f t="shared" ref="M12:M75" si="7">1+L12</f>
        <v>2.109704641350211</v>
      </c>
      <c r="N12" s="11">
        <f t="shared" ref="N12:N75" si="8">L12-$D$3</f>
        <v>1.1128540450342044</v>
      </c>
      <c r="O12" s="11">
        <f t="shared" ref="O12:O75" si="9">(N12-$R$14)^2</f>
        <v>1.2040697422926583</v>
      </c>
      <c r="P12" s="12">
        <f t="shared" ref="P12:P75" si="10">(N12-$R$15)^2</f>
        <v>1.211573935780248</v>
      </c>
      <c r="Q12" s="11" t="s">
        <v>26</v>
      </c>
      <c r="R12">
        <f>SUM(N11:N131)</f>
        <v>1.8819042412372597</v>
      </c>
    </row>
    <row r="13" spans="1:21" x14ac:dyDescent="0.25">
      <c r="A13" s="2">
        <v>40687</v>
      </c>
      <c r="B13">
        <v>4.0999999999999996</v>
      </c>
      <c r="C13">
        <f t="shared" si="4"/>
        <v>1.2345679012345635E-2</v>
      </c>
      <c r="E13">
        <f t="shared" si="5"/>
        <v>1.5495082696338956E-2</v>
      </c>
      <c r="F13">
        <f t="shared" si="6"/>
        <v>2.4009758776638292E-4</v>
      </c>
      <c r="J13" s="10">
        <v>40849</v>
      </c>
      <c r="K13" s="11">
        <v>4.9000000000000004</v>
      </c>
      <c r="L13" s="11">
        <v>-1.9999999999999928E-2</v>
      </c>
      <c r="M13" s="11">
        <f t="shared" si="7"/>
        <v>0.98000000000000009</v>
      </c>
      <c r="N13" s="11">
        <f t="shared" si="8"/>
        <v>-1.6850596316006605E-2</v>
      </c>
      <c r="O13" s="11">
        <f t="shared" si="9"/>
        <v>1.0499883630521211E-3</v>
      </c>
      <c r="P13" s="12">
        <f t="shared" si="10"/>
        <v>8.4038812409788363E-4</v>
      </c>
      <c r="Q13" s="11" t="s">
        <v>27</v>
      </c>
      <c r="R13">
        <f>PRODUCT(M11:M131)-(U3^121)</f>
        <v>1.468801113770116</v>
      </c>
    </row>
    <row r="14" spans="1:21" x14ac:dyDescent="0.25">
      <c r="A14" s="2">
        <v>40688</v>
      </c>
      <c r="B14">
        <v>4.1500000000000004</v>
      </c>
      <c r="C14">
        <f t="shared" si="4"/>
        <v>1.2195121951219686E-2</v>
      </c>
      <c r="E14">
        <f t="shared" si="5"/>
        <v>1.5344525635213007E-2</v>
      </c>
      <c r="F14">
        <f t="shared" si="6"/>
        <v>2.3545446696970912E-4</v>
      </c>
      <c r="G14">
        <f>_xlfn.STDEV.S(E4:E123)</f>
        <v>4.6832972777221545E-2</v>
      </c>
      <c r="J14" s="10">
        <v>40850</v>
      </c>
      <c r="K14" s="11">
        <v>5.4</v>
      </c>
      <c r="L14" s="11">
        <v>0.1020408163265306</v>
      </c>
      <c r="M14" s="11">
        <f t="shared" si="7"/>
        <v>1.1020408163265305</v>
      </c>
      <c r="N14" s="11">
        <f t="shared" si="8"/>
        <v>0.10519022001052392</v>
      </c>
      <c r="O14" s="11">
        <f t="shared" si="9"/>
        <v>8.0348441882639923E-3</v>
      </c>
      <c r="P14" s="12">
        <f t="shared" si="10"/>
        <v>8.658557055146664E-3</v>
      </c>
      <c r="Q14" s="11" t="s">
        <v>32</v>
      </c>
      <c r="R14">
        <f>R12/121</f>
        <v>1.5552927613531073E-2</v>
      </c>
    </row>
    <row r="15" spans="1:21" x14ac:dyDescent="0.25">
      <c r="A15" s="2">
        <v>40689</v>
      </c>
      <c r="B15">
        <v>3.9534000000000002</v>
      </c>
      <c r="C15">
        <f t="shared" si="4"/>
        <v>-4.7373493975903638E-2</v>
      </c>
      <c r="E15">
        <f t="shared" si="5"/>
        <v>-4.4224090291910316E-2</v>
      </c>
      <c r="F15">
        <f t="shared" si="6"/>
        <v>1.9557701621470362E-3</v>
      </c>
      <c r="J15" s="10">
        <v>40851</v>
      </c>
      <c r="K15" s="11">
        <v>5.1100000000000003</v>
      </c>
      <c r="L15" s="11">
        <v>-5.3703703703703705E-2</v>
      </c>
      <c r="M15" s="11">
        <f t="shared" si="7"/>
        <v>0.9462962962962963</v>
      </c>
      <c r="N15" s="11">
        <f t="shared" si="8"/>
        <v>-5.0554300019710383E-2</v>
      </c>
      <c r="O15" s="11">
        <f t="shared" si="9"/>
        <v>4.3701655453532023E-3</v>
      </c>
      <c r="P15" s="12">
        <f t="shared" si="10"/>
        <v>3.9304313327258094E-3</v>
      </c>
      <c r="Q15" s="16" t="s">
        <v>33</v>
      </c>
      <c r="R15">
        <f>R13/121</f>
        <v>1.2138852179918315E-2</v>
      </c>
    </row>
    <row r="16" spans="1:21" x14ac:dyDescent="0.25">
      <c r="A16" s="2">
        <v>40690</v>
      </c>
      <c r="B16">
        <v>3.8875000000000002</v>
      </c>
      <c r="C16">
        <f t="shared" si="4"/>
        <v>-1.6669196134972444E-2</v>
      </c>
      <c r="E16">
        <f t="shared" si="5"/>
        <v>-1.3519792450979123E-2</v>
      </c>
      <c r="F16">
        <f t="shared" si="6"/>
        <v>1.8278478791755208E-4</v>
      </c>
      <c r="J16" s="10">
        <v>40854</v>
      </c>
      <c r="K16" s="11">
        <v>4.97</v>
      </c>
      <c r="L16" s="11">
        <v>-2.7397260273972712E-2</v>
      </c>
      <c r="M16" s="11">
        <f t="shared" si="7"/>
        <v>0.97260273972602729</v>
      </c>
      <c r="N16" s="11">
        <f t="shared" si="8"/>
        <v>-2.424785658997939E-2</v>
      </c>
      <c r="O16" s="11">
        <f t="shared" si="9"/>
        <v>1.5841024232144082E-3</v>
      </c>
      <c r="P16" s="12">
        <f t="shared" si="10"/>
        <v>1.3239925751053505E-3</v>
      </c>
      <c r="Q16" s="16" t="s">
        <v>41</v>
      </c>
      <c r="R16">
        <f>SUM(O11:O131)/121</f>
        <v>1.8416610420254029E-2</v>
      </c>
    </row>
    <row r="17" spans="1:18" x14ac:dyDescent="0.25">
      <c r="A17" s="2">
        <v>40694</v>
      </c>
      <c r="B17">
        <v>3.8616000000000001</v>
      </c>
      <c r="C17">
        <f>(B17-B16)/B16</f>
        <v>-6.6623794212218737E-3</v>
      </c>
      <c r="E17">
        <f t="shared" si="5"/>
        <v>-3.5129757372285527E-3</v>
      </c>
      <c r="F17">
        <f t="shared" si="6"/>
        <v>1.2340998530356494E-5</v>
      </c>
      <c r="J17" s="10">
        <v>40855</v>
      </c>
      <c r="K17" s="11">
        <v>4.9000000000000004</v>
      </c>
      <c r="L17" s="11">
        <v>-1.40845070422534E-2</v>
      </c>
      <c r="M17" s="11">
        <f t="shared" si="7"/>
        <v>0.98591549295774661</v>
      </c>
      <c r="N17" s="11">
        <f t="shared" si="8"/>
        <v>-1.0935103358260079E-2</v>
      </c>
      <c r="O17" s="11">
        <f t="shared" si="9"/>
        <v>7.0161578476256726E-4</v>
      </c>
      <c r="P17" s="12">
        <f t="shared" si="10"/>
        <v>5.3240742417783342E-4</v>
      </c>
      <c r="Q17" s="16" t="s">
        <v>42</v>
      </c>
      <c r="R17">
        <f>SQRT(R16)</f>
        <v>0.13570781267213036</v>
      </c>
    </row>
    <row r="18" spans="1:18" x14ac:dyDescent="0.25">
      <c r="A18" s="2">
        <v>40695</v>
      </c>
      <c r="B18">
        <v>3.8</v>
      </c>
      <c r="C18">
        <f t="shared" si="4"/>
        <v>-1.5951937020924054E-2</v>
      </c>
      <c r="E18">
        <f t="shared" si="5"/>
        <v>-1.2802533336930733E-2</v>
      </c>
      <c r="F18">
        <f t="shared" si="6"/>
        <v>1.6390485984322278E-4</v>
      </c>
      <c r="J18" s="10">
        <v>40856</v>
      </c>
      <c r="K18" s="11">
        <v>4.72</v>
      </c>
      <c r="L18" s="11">
        <v>-3.6734693877551142E-2</v>
      </c>
      <c r="M18" s="11">
        <f t="shared" si="7"/>
        <v>0.96326530612244887</v>
      </c>
      <c r="N18" s="11">
        <f t="shared" si="8"/>
        <v>-3.3585290193557819E-2</v>
      </c>
      <c r="O18" s="11">
        <f t="shared" si="9"/>
        <v>2.4145644492569078E-3</v>
      </c>
      <c r="P18" s="12">
        <f t="shared" si="10"/>
        <v>2.0906971957899158E-3</v>
      </c>
      <c r="Q18" s="16" t="s">
        <v>43</v>
      </c>
      <c r="R18">
        <f>SUM(P11:P131)/121</f>
        <v>1.8428266331320418E-2</v>
      </c>
    </row>
    <row r="19" spans="1:18" x14ac:dyDescent="0.25">
      <c r="A19" s="2">
        <v>40696</v>
      </c>
      <c r="B19">
        <v>3.7556000000000003</v>
      </c>
      <c r="C19">
        <f t="shared" si="4"/>
        <v>-1.1684210526315672E-2</v>
      </c>
      <c r="E19">
        <f t="shared" si="5"/>
        <v>-8.5348068423223514E-3</v>
      </c>
      <c r="F19">
        <f t="shared" si="6"/>
        <v>7.2842927835752434E-5</v>
      </c>
      <c r="J19" s="10">
        <v>40857</v>
      </c>
      <c r="K19" s="11">
        <v>4.4000000000000004</v>
      </c>
      <c r="L19" s="11">
        <v>-6.77966101694914E-2</v>
      </c>
      <c r="M19" s="11">
        <f t="shared" si="7"/>
        <v>0.93220338983050866</v>
      </c>
      <c r="N19" s="11">
        <f t="shared" si="8"/>
        <v>-6.4647206485498085E-2</v>
      </c>
      <c r="O19" s="11">
        <f t="shared" si="9"/>
        <v>6.4320615095022583E-3</v>
      </c>
      <c r="P19" s="12">
        <f t="shared" si="10"/>
        <v>5.8960988053687697E-3</v>
      </c>
      <c r="Q19" s="16" t="s">
        <v>44</v>
      </c>
      <c r="R19">
        <f>SQRT(R18)</f>
        <v>0.13575075075785187</v>
      </c>
    </row>
    <row r="20" spans="1:18" x14ac:dyDescent="0.25">
      <c r="A20" s="2">
        <v>40697</v>
      </c>
      <c r="B20">
        <v>3.75</v>
      </c>
      <c r="C20">
        <f t="shared" si="4"/>
        <v>-1.4911066141229819E-3</v>
      </c>
      <c r="E20">
        <f t="shared" si="5"/>
        <v>1.6582970698703391E-3</v>
      </c>
      <c r="F20">
        <f t="shared" si="6"/>
        <v>2.7499491719405525E-6</v>
      </c>
      <c r="J20" s="10">
        <v>40858</v>
      </c>
      <c r="K20" s="11">
        <v>4.1500000000000004</v>
      </c>
      <c r="L20" s="11">
        <v>-5.6818181818181816E-2</v>
      </c>
      <c r="M20" s="11">
        <f t="shared" si="7"/>
        <v>0.94318181818181823</v>
      </c>
      <c r="N20" s="11">
        <f t="shared" si="8"/>
        <v>-5.3668778134188494E-2</v>
      </c>
      <c r="O20" s="11">
        <f t="shared" si="9"/>
        <v>4.7916445466238715E-3</v>
      </c>
      <c r="P20" s="12">
        <f t="shared" si="10"/>
        <v>4.3306442075581484E-3</v>
      </c>
    </row>
    <row r="21" spans="1:18" x14ac:dyDescent="0.25">
      <c r="A21" s="2">
        <v>40700</v>
      </c>
      <c r="B21">
        <v>3.55</v>
      </c>
      <c r="C21">
        <f t="shared" si="4"/>
        <v>-5.3333333333333378E-2</v>
      </c>
      <c r="E21">
        <f t="shared" si="5"/>
        <v>-5.0183929649340056E-2</v>
      </c>
      <c r="F21">
        <f t="shared" si="6"/>
        <v>2.518426795049912E-3</v>
      </c>
      <c r="J21" s="10">
        <v>40861</v>
      </c>
      <c r="K21" s="11">
        <v>4.1399999999999997</v>
      </c>
      <c r="L21" s="11">
        <v>-2.4096385542170299E-3</v>
      </c>
      <c r="M21" s="11">
        <f t="shared" si="7"/>
        <v>0.99759036144578295</v>
      </c>
      <c r="N21" s="11">
        <f t="shared" si="8"/>
        <v>7.3976512977629114E-4</v>
      </c>
      <c r="O21" s="11">
        <f t="shared" si="9"/>
        <v>2.1942978277012009E-4</v>
      </c>
      <c r="P21" s="12">
        <f t="shared" si="10"/>
        <v>1.2993918557671559E-4</v>
      </c>
    </row>
    <row r="22" spans="1:18" x14ac:dyDescent="0.25">
      <c r="A22" s="2">
        <v>40701</v>
      </c>
      <c r="B22">
        <v>3.54</v>
      </c>
      <c r="C22">
        <f t="shared" si="4"/>
        <v>-2.8169014084506445E-3</v>
      </c>
      <c r="E22">
        <f t="shared" si="5"/>
        <v>3.3250227554267649E-4</v>
      </c>
      <c r="F22">
        <f t="shared" si="6"/>
        <v>1.1055776324105796E-7</v>
      </c>
      <c r="J22" s="10">
        <v>40862</v>
      </c>
      <c r="K22" s="11">
        <v>3.91</v>
      </c>
      <c r="L22" s="11">
        <v>-5.5555555555555448E-2</v>
      </c>
      <c r="M22" s="11">
        <f t="shared" si="7"/>
        <v>0.94444444444444453</v>
      </c>
      <c r="N22" s="11">
        <f t="shared" si="8"/>
        <v>-5.2406151871562126E-2</v>
      </c>
      <c r="O22" s="11">
        <f t="shared" si="9"/>
        <v>4.6184364844612143E-3</v>
      </c>
      <c r="P22" s="12">
        <f t="shared" si="10"/>
        <v>4.1660575480056278E-3</v>
      </c>
    </row>
    <row r="23" spans="1:18" x14ac:dyDescent="0.25">
      <c r="A23" s="2">
        <v>40702</v>
      </c>
      <c r="B23">
        <v>3.55</v>
      </c>
      <c r="C23">
        <f t="shared" si="4"/>
        <v>2.8248587570620866E-3</v>
      </c>
      <c r="E23">
        <f t="shared" si="5"/>
        <v>5.9742624410554076E-3</v>
      </c>
      <c r="F23">
        <f t="shared" si="6"/>
        <v>3.5691811714605315E-5</v>
      </c>
      <c r="J23" s="10">
        <v>40863</v>
      </c>
      <c r="K23" s="11">
        <v>3.9167999999999998</v>
      </c>
      <c r="L23" s="11">
        <v>1.7391304347825307E-3</v>
      </c>
      <c r="M23" s="11">
        <f t="shared" si="7"/>
        <v>1.0017391304347825</v>
      </c>
      <c r="N23" s="11">
        <f t="shared" si="8"/>
        <v>4.8885341187758519E-3</v>
      </c>
      <c r="O23" s="11">
        <f t="shared" si="9"/>
        <v>1.1372928861097746E-4</v>
      </c>
      <c r="P23" s="12">
        <f t="shared" si="10"/>
        <v>5.2567111987728607E-5</v>
      </c>
    </row>
    <row r="24" spans="1:18" x14ac:dyDescent="0.25">
      <c r="A24" s="2">
        <v>40703</v>
      </c>
      <c r="B24">
        <v>3.5655999999999999</v>
      </c>
      <c r="C24">
        <f t="shared" si="4"/>
        <v>4.3943661971831156E-3</v>
      </c>
      <c r="E24">
        <f t="shared" si="5"/>
        <v>7.5437698811764362E-3</v>
      </c>
      <c r="F24">
        <f t="shared" si="6"/>
        <v>5.6908464020144741E-5</v>
      </c>
      <c r="J24" s="10">
        <v>40864</v>
      </c>
      <c r="K24" s="11">
        <v>3.73</v>
      </c>
      <c r="L24" s="11">
        <v>-4.769199346405225E-2</v>
      </c>
      <c r="M24" s="11">
        <f t="shared" si="7"/>
        <v>0.95230800653594772</v>
      </c>
      <c r="N24" s="11">
        <f t="shared" si="8"/>
        <v>-4.4542589780058928E-2</v>
      </c>
      <c r="O24" s="11">
        <f t="shared" si="9"/>
        <v>3.6114712108032783E-3</v>
      </c>
      <c r="P24" s="12">
        <f t="shared" si="10"/>
        <v>3.212785862662269E-3</v>
      </c>
    </row>
    <row r="25" spans="1:18" x14ac:dyDescent="0.25">
      <c r="A25" s="2">
        <v>40704</v>
      </c>
      <c r="B25">
        <v>3.6</v>
      </c>
      <c r="C25">
        <f t="shared" si="4"/>
        <v>9.6477451200359578E-3</v>
      </c>
      <c r="E25">
        <f t="shared" si="5"/>
        <v>1.2797148804029278E-2</v>
      </c>
      <c r="F25">
        <f t="shared" si="6"/>
        <v>1.63767017512468E-4</v>
      </c>
      <c r="J25" s="10">
        <v>40865</v>
      </c>
      <c r="K25" s="11">
        <v>3.73</v>
      </c>
      <c r="L25" s="11">
        <v>0</v>
      </c>
      <c r="M25" s="11">
        <f t="shared" si="7"/>
        <v>1</v>
      </c>
      <c r="N25" s="11">
        <f t="shared" si="8"/>
        <v>3.149403683993321E-3</v>
      </c>
      <c r="O25" s="11">
        <f t="shared" si="9"/>
        <v>1.5384740587061563E-4</v>
      </c>
      <c r="P25" s="12">
        <f t="shared" si="10"/>
        <v>8.0810184260888144E-5</v>
      </c>
    </row>
    <row r="26" spans="1:18" x14ac:dyDescent="0.25">
      <c r="A26" s="2">
        <v>40707</v>
      </c>
      <c r="B26">
        <v>3.7490999999999999</v>
      </c>
      <c r="C26">
        <f t="shared" si="4"/>
        <v>4.1416666666666609E-2</v>
      </c>
      <c r="E26">
        <f t="shared" si="5"/>
        <v>4.4566070350659931E-2</v>
      </c>
      <c r="F26">
        <f t="shared" si="6"/>
        <v>1.98613462649997E-3</v>
      </c>
      <c r="J26" s="10">
        <v>40868</v>
      </c>
      <c r="K26" s="11">
        <v>3.56</v>
      </c>
      <c r="L26" s="11">
        <v>-4.5576407506702395E-2</v>
      </c>
      <c r="M26" s="11">
        <f t="shared" si="7"/>
        <v>0.95442359249329756</v>
      </c>
      <c r="N26" s="11">
        <f t="shared" si="8"/>
        <v>-4.2427003822709072E-2</v>
      </c>
      <c r="O26" s="11">
        <f t="shared" si="9"/>
        <v>3.3616724493511084E-3</v>
      </c>
      <c r="P26" s="12">
        <f t="shared" si="10"/>
        <v>2.9774326412994674E-3</v>
      </c>
    </row>
    <row r="27" spans="1:18" x14ac:dyDescent="0.25">
      <c r="A27" s="2">
        <v>40708</v>
      </c>
      <c r="B27">
        <v>3.75</v>
      </c>
      <c r="C27">
        <f t="shared" si="4"/>
        <v>2.4005761382735134E-4</v>
      </c>
      <c r="E27">
        <f t="shared" si="5"/>
        <v>3.3894612978206725E-3</v>
      </c>
      <c r="F27">
        <f t="shared" si="6"/>
        <v>1.1488447889424197E-5</v>
      </c>
      <c r="J27" s="10">
        <v>40869</v>
      </c>
      <c r="K27" s="11">
        <v>3.61</v>
      </c>
      <c r="L27" s="11">
        <v>1.4044943820224668E-2</v>
      </c>
      <c r="M27" s="11">
        <f t="shared" si="7"/>
        <v>1.0140449438202246</v>
      </c>
      <c r="N27" s="11">
        <f t="shared" si="8"/>
        <v>1.7194347504217989E-2</v>
      </c>
      <c r="O27" s="11">
        <f t="shared" si="9"/>
        <v>2.6942592575426488E-6</v>
      </c>
      <c r="P27" s="12">
        <f t="shared" si="10"/>
        <v>2.5558032974015867E-5</v>
      </c>
    </row>
    <row r="28" spans="1:18" x14ac:dyDescent="0.25">
      <c r="A28" s="2">
        <v>40709</v>
      </c>
      <c r="B28">
        <v>3.8</v>
      </c>
      <c r="C28">
        <f t="shared" si="4"/>
        <v>1.3333333333333286E-2</v>
      </c>
      <c r="E28">
        <f t="shared" si="5"/>
        <v>1.6482737017326606E-2</v>
      </c>
      <c r="F28">
        <f t="shared" si="6"/>
        <v>2.7168061958234881E-4</v>
      </c>
      <c r="J28" s="10">
        <v>40870</v>
      </c>
      <c r="K28" s="11">
        <v>3.51</v>
      </c>
      <c r="L28" s="11">
        <v>-2.7700831024930775E-2</v>
      </c>
      <c r="M28" s="11">
        <f t="shared" si="7"/>
        <v>0.97229916897506918</v>
      </c>
      <c r="N28" s="11">
        <f t="shared" si="8"/>
        <v>-2.4551427340937453E-2</v>
      </c>
      <c r="O28" s="11">
        <f t="shared" si="9"/>
        <v>1.6083592863140044E-3</v>
      </c>
      <c r="P28" s="12">
        <f t="shared" si="10"/>
        <v>1.3461766113185281E-3</v>
      </c>
    </row>
    <row r="29" spans="1:18" x14ac:dyDescent="0.25">
      <c r="A29" s="2">
        <v>40710</v>
      </c>
      <c r="B29">
        <v>3.75</v>
      </c>
      <c r="C29">
        <f t="shared" si="4"/>
        <v>-1.3157894736842059E-2</v>
      </c>
      <c r="E29">
        <f t="shared" si="5"/>
        <v>-1.0008491052848739E-2</v>
      </c>
      <c r="F29">
        <f t="shared" si="6"/>
        <v>1.0016989315495326E-4</v>
      </c>
      <c r="J29" s="10">
        <v>40872</v>
      </c>
      <c r="K29" s="11">
        <v>3.44</v>
      </c>
      <c r="L29" s="11">
        <v>-1.9943019943019898E-2</v>
      </c>
      <c r="M29" s="11">
        <f t="shared" si="7"/>
        <v>0.98005698005698005</v>
      </c>
      <c r="N29" s="11">
        <f t="shared" si="8"/>
        <v>-1.6793616259026575E-2</v>
      </c>
      <c r="O29" s="11">
        <f t="shared" si="9"/>
        <v>1.0462989004992969E-3</v>
      </c>
      <c r="P29" s="12">
        <f t="shared" si="10"/>
        <v>8.3708772997054216E-4</v>
      </c>
    </row>
    <row r="30" spans="1:18" x14ac:dyDescent="0.25">
      <c r="A30" s="2">
        <v>40711</v>
      </c>
      <c r="B30">
        <v>3.7</v>
      </c>
      <c r="C30">
        <f t="shared" si="4"/>
        <v>-1.3333333333333286E-2</v>
      </c>
      <c r="E30">
        <f t="shared" si="5"/>
        <v>-1.0183929649339965E-2</v>
      </c>
      <c r="F30">
        <f t="shared" si="6"/>
        <v>1.0371242310270562E-4</v>
      </c>
      <c r="J30" s="10">
        <v>40875</v>
      </c>
      <c r="K30" s="11">
        <v>3.5</v>
      </c>
      <c r="L30" s="11">
        <v>1.7441860465116296E-2</v>
      </c>
      <c r="M30" s="11">
        <f t="shared" si="7"/>
        <v>1.0174418604651163</v>
      </c>
      <c r="N30" s="11">
        <f t="shared" si="8"/>
        <v>2.0591264149109618E-2</v>
      </c>
      <c r="O30" s="11">
        <f t="shared" si="9"/>
        <v>2.5384835045745624E-5</v>
      </c>
      <c r="P30" s="12">
        <f t="shared" si="10"/>
        <v>7.1443268096928406E-5</v>
      </c>
    </row>
    <row r="31" spans="1:18" x14ac:dyDescent="0.25">
      <c r="A31" s="2">
        <v>40714</v>
      </c>
      <c r="B31">
        <v>3.7</v>
      </c>
      <c r="C31">
        <f t="shared" si="4"/>
        <v>0</v>
      </c>
      <c r="E31">
        <f t="shared" si="5"/>
        <v>3.149403683993321E-3</v>
      </c>
      <c r="F31">
        <f t="shared" si="6"/>
        <v>9.9187435647507029E-6</v>
      </c>
      <c r="J31" s="10">
        <v>40876</v>
      </c>
      <c r="K31" s="11">
        <v>3.26</v>
      </c>
      <c r="L31" s="11">
        <v>-6.857142857142863E-2</v>
      </c>
      <c r="M31" s="11">
        <f t="shared" si="7"/>
        <v>0.93142857142857138</v>
      </c>
      <c r="N31" s="11">
        <f t="shared" si="8"/>
        <v>-6.5422024887435315E-2</v>
      </c>
      <c r="O31" s="11">
        <f t="shared" si="9"/>
        <v>6.5569429325337616E-3</v>
      </c>
      <c r="P31" s="12">
        <f t="shared" si="10"/>
        <v>6.0156896514571411E-3</v>
      </c>
    </row>
    <row r="32" spans="1:18" x14ac:dyDescent="0.25">
      <c r="A32" s="2">
        <v>40715</v>
      </c>
      <c r="B32">
        <v>3.85</v>
      </c>
      <c r="C32">
        <f t="shared" si="4"/>
        <v>4.0540540540540515E-2</v>
      </c>
      <c r="E32">
        <f t="shared" si="5"/>
        <v>4.3689944224533837E-2</v>
      </c>
      <c r="F32">
        <f t="shared" si="6"/>
        <v>1.9088112263428777E-3</v>
      </c>
      <c r="J32" s="10">
        <v>40877</v>
      </c>
      <c r="K32" s="11">
        <v>3.5300000000000002</v>
      </c>
      <c r="L32" s="11">
        <v>8.2822085889570699E-2</v>
      </c>
      <c r="M32" s="11">
        <f t="shared" si="7"/>
        <v>1.0828220858895707</v>
      </c>
      <c r="N32" s="11">
        <f t="shared" si="8"/>
        <v>8.5971489573564014E-2</v>
      </c>
      <c r="O32" s="11">
        <f t="shared" si="9"/>
        <v>4.9587738685189994E-3</v>
      </c>
      <c r="P32" s="12">
        <f t="shared" si="10"/>
        <v>5.4512583445015701E-3</v>
      </c>
    </row>
    <row r="33" spans="1:16" x14ac:dyDescent="0.25">
      <c r="A33" s="2">
        <v>40716</v>
      </c>
      <c r="B33">
        <v>4.05</v>
      </c>
      <c r="C33">
        <f t="shared" si="4"/>
        <v>5.1948051948051875E-2</v>
      </c>
      <c r="E33">
        <f t="shared" si="5"/>
        <v>5.5097455632045197E-2</v>
      </c>
      <c r="F33">
        <f t="shared" si="6"/>
        <v>3.0357296171251891E-3</v>
      </c>
      <c r="J33" s="10">
        <v>40878</v>
      </c>
      <c r="K33" s="11">
        <v>3.56</v>
      </c>
      <c r="L33" s="11">
        <v>8.4985835694050427E-3</v>
      </c>
      <c r="M33" s="11">
        <f t="shared" si="7"/>
        <v>1.0084985835694051</v>
      </c>
      <c r="N33" s="11">
        <f t="shared" si="8"/>
        <v>1.1647987253398363E-2</v>
      </c>
      <c r="O33" s="11">
        <f t="shared" si="9"/>
        <v>1.5248559216193372E-5</v>
      </c>
      <c r="P33" s="12">
        <f t="shared" si="10"/>
        <v>2.409483760874375E-7</v>
      </c>
    </row>
    <row r="34" spans="1:16" x14ac:dyDescent="0.25">
      <c r="A34" s="2">
        <v>40717</v>
      </c>
      <c r="B34">
        <v>4.4000000000000004</v>
      </c>
      <c r="C34">
        <f t="shared" si="4"/>
        <v>8.6419753086419887E-2</v>
      </c>
      <c r="E34">
        <f t="shared" si="5"/>
        <v>8.9569156770413202E-2</v>
      </c>
      <c r="F34">
        <f t="shared" si="6"/>
        <v>8.0226338445628567E-3</v>
      </c>
      <c r="J34" s="10">
        <v>40879</v>
      </c>
      <c r="K34" s="11">
        <v>3.81</v>
      </c>
      <c r="L34" s="11">
        <v>7.02247191011236E-2</v>
      </c>
      <c r="M34" s="11">
        <f t="shared" si="7"/>
        <v>1.0702247191011236</v>
      </c>
      <c r="N34" s="11">
        <f t="shared" si="8"/>
        <v>7.3374122785116916E-2</v>
      </c>
      <c r="O34" s="11">
        <f t="shared" si="9"/>
        <v>3.3432906110706217E-3</v>
      </c>
      <c r="P34" s="12">
        <f t="shared" si="10"/>
        <v>3.7497583660919E-3</v>
      </c>
    </row>
    <row r="35" spans="1:16" x14ac:dyDescent="0.25">
      <c r="A35" s="2">
        <v>40718</v>
      </c>
      <c r="B35">
        <v>4.75</v>
      </c>
      <c r="C35">
        <f t="shared" si="4"/>
        <v>7.9545454545454461E-2</v>
      </c>
      <c r="E35">
        <f t="shared" si="5"/>
        <v>8.2694858229447776E-2</v>
      </c>
      <c r="F35">
        <f t="shared" si="6"/>
        <v>6.8384395775884666E-3</v>
      </c>
      <c r="J35" s="10">
        <v>40882</v>
      </c>
      <c r="K35" s="11">
        <v>3.79</v>
      </c>
      <c r="L35" s="11">
        <v>-5.2493438320210016E-3</v>
      </c>
      <c r="M35" s="11">
        <f t="shared" si="7"/>
        <v>0.99475065616797897</v>
      </c>
      <c r="N35" s="11">
        <f t="shared" si="8"/>
        <v>-2.0999401480276806E-3</v>
      </c>
      <c r="O35" s="11">
        <f t="shared" si="9"/>
        <v>3.1162374020708033E-4</v>
      </c>
      <c r="P35" s="12">
        <f t="shared" si="10"/>
        <v>2.0274320695837374E-4</v>
      </c>
    </row>
    <row r="36" spans="1:16" x14ac:dyDescent="0.25">
      <c r="A36" s="2">
        <v>40721</v>
      </c>
      <c r="B36">
        <v>4.375</v>
      </c>
      <c r="C36">
        <f t="shared" si="4"/>
        <v>-7.8947368421052627E-2</v>
      </c>
      <c r="E36">
        <f t="shared" si="5"/>
        <v>-7.5797964737059312E-2</v>
      </c>
      <c r="F36">
        <f t="shared" si="6"/>
        <v>5.7453314582804867E-3</v>
      </c>
      <c r="J36" s="10">
        <v>40883</v>
      </c>
      <c r="K36" s="11">
        <v>3.67</v>
      </c>
      <c r="L36" s="11">
        <v>-3.1662269129287629E-2</v>
      </c>
      <c r="M36" s="11">
        <f t="shared" si="7"/>
        <v>0.9683377308707124</v>
      </c>
      <c r="N36" s="11">
        <f t="shared" si="8"/>
        <v>-2.8512865445294307E-2</v>
      </c>
      <c r="O36" s="11">
        <f t="shared" si="9"/>
        <v>1.9417941179032232E-3</v>
      </c>
      <c r="P36" s="12">
        <f t="shared" si="10"/>
        <v>1.6525621458800225E-3</v>
      </c>
    </row>
    <row r="37" spans="1:16" x14ac:dyDescent="0.25">
      <c r="A37" s="2">
        <v>40722</v>
      </c>
      <c r="B37">
        <v>4.3509000000000002</v>
      </c>
      <c r="C37">
        <f t="shared" si="4"/>
        <v>-5.5085714285713801E-3</v>
      </c>
      <c r="E37">
        <f t="shared" si="5"/>
        <v>-2.3591677445780591E-3</v>
      </c>
      <c r="F37">
        <f t="shared" si="6"/>
        <v>5.5656724470575258E-6</v>
      </c>
      <c r="J37" s="10">
        <v>40884</v>
      </c>
      <c r="K37" s="11">
        <v>3.7</v>
      </c>
      <c r="L37" s="11">
        <v>8.1743869209809951E-3</v>
      </c>
      <c r="M37" s="11">
        <f t="shared" si="7"/>
        <v>1.0081743869209809</v>
      </c>
      <c r="N37" s="11">
        <f t="shared" si="8"/>
        <v>1.1323790604974316E-2</v>
      </c>
      <c r="O37" s="11">
        <f t="shared" si="9"/>
        <v>1.7885599837144394E-5</v>
      </c>
      <c r="P37" s="12">
        <f t="shared" si="10"/>
        <v>6.6432537095019251E-7</v>
      </c>
    </row>
    <row r="38" spans="1:16" x14ac:dyDescent="0.25">
      <c r="A38" s="2">
        <v>40723</v>
      </c>
      <c r="B38">
        <v>4.5</v>
      </c>
      <c r="C38">
        <f t="shared" si="4"/>
        <v>3.4268771978211356E-2</v>
      </c>
      <c r="E38">
        <f t="shared" si="5"/>
        <v>3.7418175662204678E-2</v>
      </c>
      <c r="F38">
        <f t="shared" si="6"/>
        <v>1.4001198698876064E-3</v>
      </c>
      <c r="J38" s="10">
        <v>40885</v>
      </c>
      <c r="K38" s="11">
        <v>3.67</v>
      </c>
      <c r="L38" s="11">
        <v>-8.1081081081081745E-3</v>
      </c>
      <c r="M38" s="11">
        <f t="shared" si="7"/>
        <v>0.99189189189189186</v>
      </c>
      <c r="N38" s="11">
        <f t="shared" si="8"/>
        <v>-4.9587044241148539E-3</v>
      </c>
      <c r="O38" s="11">
        <f t="shared" si="9"/>
        <v>4.2072704884778278E-4</v>
      </c>
      <c r="P38" s="12">
        <f t="shared" si="10"/>
        <v>2.9232644182811829E-4</v>
      </c>
    </row>
    <row r="39" spans="1:16" x14ac:dyDescent="0.25">
      <c r="A39" s="2">
        <v>40724</v>
      </c>
      <c r="B39">
        <v>4.75</v>
      </c>
      <c r="C39">
        <f t="shared" si="4"/>
        <v>5.5555555555555552E-2</v>
      </c>
      <c r="E39">
        <f t="shared" si="5"/>
        <v>5.8704959239548875E-2</v>
      </c>
      <c r="F39">
        <f t="shared" si="6"/>
        <v>3.446272239317095E-3</v>
      </c>
      <c r="J39" s="10">
        <v>40886</v>
      </c>
      <c r="K39" s="11">
        <v>3.61</v>
      </c>
      <c r="L39" s="11">
        <v>-1.6348773841961869E-2</v>
      </c>
      <c r="M39" s="11">
        <f t="shared" si="7"/>
        <v>0.98365122615803813</v>
      </c>
      <c r="N39" s="11">
        <f t="shared" si="8"/>
        <v>-1.3199370157968548E-2</v>
      </c>
      <c r="O39" s="11">
        <f t="shared" si="9"/>
        <v>8.2669462714098205E-4</v>
      </c>
      <c r="P39" s="12">
        <f t="shared" si="10"/>
        <v>6.4202551124418886E-4</v>
      </c>
    </row>
    <row r="40" spans="1:16" x14ac:dyDescent="0.25">
      <c r="A40" s="2">
        <v>40725</v>
      </c>
      <c r="B40">
        <v>4.6500000000000004</v>
      </c>
      <c r="C40">
        <f t="shared" si="4"/>
        <v>-2.1052631578947295E-2</v>
      </c>
      <c r="E40">
        <f t="shared" si="5"/>
        <v>-1.7903227894953973E-2</v>
      </c>
      <c r="F40">
        <f t="shared" si="6"/>
        <v>3.2052556905865805E-4</v>
      </c>
      <c r="J40" s="10">
        <v>40889</v>
      </c>
      <c r="K40" s="11">
        <v>3.56</v>
      </c>
      <c r="L40" s="11">
        <v>-1.3850415512465325E-2</v>
      </c>
      <c r="M40" s="11">
        <f t="shared" si="7"/>
        <v>0.98614958448753465</v>
      </c>
      <c r="N40" s="11">
        <f t="shared" si="8"/>
        <v>-1.0701011828472004E-2</v>
      </c>
      <c r="O40" s="11">
        <f t="shared" si="9"/>
        <v>6.8926933622436481E-4</v>
      </c>
      <c r="P40" s="12">
        <f t="shared" si="10"/>
        <v>5.2165938792176345E-4</v>
      </c>
    </row>
    <row r="41" spans="1:16" x14ac:dyDescent="0.25">
      <c r="A41" s="2">
        <v>40729</v>
      </c>
      <c r="B41">
        <v>4.5994000000000002</v>
      </c>
      <c r="C41">
        <f t="shared" si="4"/>
        <v>-1.0881720430107569E-2</v>
      </c>
      <c r="E41">
        <f t="shared" si="5"/>
        <v>-7.732316746114248E-3</v>
      </c>
      <c r="F41">
        <f t="shared" si="6"/>
        <v>5.9788722262238831E-5</v>
      </c>
      <c r="J41" s="10">
        <v>40890</v>
      </c>
      <c r="K41" s="11">
        <v>3.49</v>
      </c>
      <c r="L41" s="11">
        <v>-1.9662921348314561E-2</v>
      </c>
      <c r="M41" s="11">
        <f t="shared" si="7"/>
        <v>0.9803370786516854</v>
      </c>
      <c r="N41" s="11">
        <f t="shared" si="8"/>
        <v>-1.6513517664321239E-2</v>
      </c>
      <c r="O41" s="11">
        <f t="shared" si="9"/>
        <v>1.0282569127574967E-3</v>
      </c>
      <c r="P41" s="12">
        <f t="shared" si="10"/>
        <v>8.2095829769108814E-4</v>
      </c>
    </row>
    <row r="42" spans="1:16" x14ac:dyDescent="0.25">
      <c r="A42" s="2">
        <v>40730</v>
      </c>
      <c r="B42">
        <v>4.5</v>
      </c>
      <c r="C42">
        <f t="shared" si="4"/>
        <v>-2.1611514545375517E-2</v>
      </c>
      <c r="E42">
        <f t="shared" si="5"/>
        <v>-1.8462110861382195E-2</v>
      </c>
      <c r="F42">
        <f t="shared" si="6"/>
        <v>3.4084953745796643E-4</v>
      </c>
      <c r="J42" s="10">
        <v>40891</v>
      </c>
      <c r="K42" s="11">
        <v>3.45</v>
      </c>
      <c r="L42" s="11">
        <v>-1.1461318051575941E-2</v>
      </c>
      <c r="M42" s="11">
        <f t="shared" si="7"/>
        <v>0.98853868194842409</v>
      </c>
      <c r="N42" s="11">
        <f t="shared" si="8"/>
        <v>-8.3119143675826207E-3</v>
      </c>
      <c r="O42" s="11">
        <f t="shared" si="9"/>
        <v>5.6953068278352661E-4</v>
      </c>
      <c r="P42" s="12">
        <f t="shared" si="10"/>
        <v>4.1823385238038335E-4</v>
      </c>
    </row>
    <row r="43" spans="1:16" x14ac:dyDescent="0.25">
      <c r="A43" s="2">
        <v>40731</v>
      </c>
      <c r="B43">
        <v>4.7005999999999997</v>
      </c>
      <c r="C43">
        <f t="shared" si="4"/>
        <v>4.4577777777777702E-2</v>
      </c>
      <c r="E43">
        <f t="shared" si="5"/>
        <v>4.7727181461771025E-2</v>
      </c>
      <c r="F43">
        <f t="shared" si="6"/>
        <v>2.2778838502848196E-3</v>
      </c>
      <c r="J43" s="10">
        <v>40892</v>
      </c>
      <c r="K43" s="11">
        <v>3.38</v>
      </c>
      <c r="L43" s="11">
        <v>-2.028985507246385E-2</v>
      </c>
      <c r="M43" s="11">
        <f t="shared" si="7"/>
        <v>0.97971014492753616</v>
      </c>
      <c r="N43" s="11">
        <f t="shared" si="8"/>
        <v>-1.7140451388470528E-2</v>
      </c>
      <c r="O43" s="11">
        <f t="shared" si="9"/>
        <v>1.0688570305685192E-3</v>
      </c>
      <c r="P43" s="12">
        <f t="shared" si="10"/>
        <v>8.5727761744986764E-4</v>
      </c>
    </row>
    <row r="44" spans="1:16" x14ac:dyDescent="0.25">
      <c r="A44" s="2">
        <v>40732</v>
      </c>
      <c r="B44">
        <v>4.75</v>
      </c>
      <c r="C44">
        <f t="shared" si="4"/>
        <v>1.0509296685529579E-2</v>
      </c>
      <c r="E44">
        <f t="shared" si="5"/>
        <v>1.3658700369522899E-2</v>
      </c>
      <c r="F44">
        <f t="shared" si="6"/>
        <v>1.8656009578440499E-4</v>
      </c>
      <c r="J44" s="10">
        <v>40893</v>
      </c>
      <c r="K44" s="11">
        <v>3.32</v>
      </c>
      <c r="L44" s="11">
        <v>-1.7751479289940846E-2</v>
      </c>
      <c r="M44" s="11">
        <f t="shared" si="7"/>
        <v>0.98224852071005919</v>
      </c>
      <c r="N44" s="11">
        <f t="shared" si="8"/>
        <v>-1.4602075605947526E-2</v>
      </c>
      <c r="O44" s="11">
        <f t="shared" si="9"/>
        <v>9.0932421916676458E-4</v>
      </c>
      <c r="P44" s="12">
        <f t="shared" si="10"/>
        <v>7.1507721884889186E-4</v>
      </c>
    </row>
    <row r="45" spans="1:16" x14ac:dyDescent="0.25">
      <c r="A45" s="2">
        <v>40735</v>
      </c>
      <c r="B45">
        <v>4.665</v>
      </c>
      <c r="C45">
        <f t="shared" si="4"/>
        <v>-1.7894736842105255E-2</v>
      </c>
      <c r="E45">
        <f t="shared" si="5"/>
        <v>-1.4745333158111934E-2</v>
      </c>
      <c r="F45">
        <f t="shared" si="6"/>
        <v>2.1742484994371526E-4</v>
      </c>
      <c r="J45" s="10">
        <v>40896</v>
      </c>
      <c r="K45" s="11">
        <v>3.3</v>
      </c>
      <c r="L45" s="11">
        <v>-6.0240963855421742E-3</v>
      </c>
      <c r="M45" s="11">
        <f t="shared" si="7"/>
        <v>0.99397590361445787</v>
      </c>
      <c r="N45" s="11">
        <f t="shared" si="8"/>
        <v>-2.8746927015488532E-3</v>
      </c>
      <c r="O45" s="11">
        <f t="shared" si="9"/>
        <v>3.3957719047674639E-4</v>
      </c>
      <c r="P45" s="12">
        <f t="shared" si="10"/>
        <v>2.25406529907829E-4</v>
      </c>
    </row>
    <row r="46" spans="1:16" x14ac:dyDescent="0.25">
      <c r="A46" s="2">
        <v>40736</v>
      </c>
      <c r="B46">
        <v>4.5</v>
      </c>
      <c r="C46">
        <f t="shared" si="4"/>
        <v>-3.5369774919614155E-2</v>
      </c>
      <c r="E46">
        <f t="shared" si="5"/>
        <v>-3.2220371235620833E-2</v>
      </c>
      <c r="F46">
        <f t="shared" si="6"/>
        <v>1.0381523225612224E-3</v>
      </c>
      <c r="J46" s="10">
        <v>40897</v>
      </c>
      <c r="K46" s="11">
        <v>3.31</v>
      </c>
      <c r="L46" s="11">
        <v>3.0303030303031006E-3</v>
      </c>
      <c r="M46" s="11">
        <f t="shared" si="7"/>
        <v>1.0030303030303032</v>
      </c>
      <c r="N46" s="11">
        <f t="shared" si="8"/>
        <v>6.1797067142964216E-3</v>
      </c>
      <c r="O46" s="11">
        <f t="shared" si="9"/>
        <v>8.7857270025849224E-5</v>
      </c>
      <c r="P46" s="12">
        <f t="shared" si="10"/>
        <v>3.5511414680441975E-5</v>
      </c>
    </row>
    <row r="47" spans="1:16" x14ac:dyDescent="0.25">
      <c r="A47" s="2">
        <v>40737</v>
      </c>
      <c r="B47">
        <v>4.5</v>
      </c>
      <c r="C47">
        <f t="shared" si="4"/>
        <v>0</v>
      </c>
      <c r="E47">
        <f t="shared" si="5"/>
        <v>3.149403683993321E-3</v>
      </c>
      <c r="F47">
        <f t="shared" si="6"/>
        <v>9.9187435647507029E-6</v>
      </c>
      <c r="J47" s="10">
        <v>40898</v>
      </c>
      <c r="K47" s="11">
        <v>3.43</v>
      </c>
      <c r="L47" s="11">
        <v>3.6253776435045348E-2</v>
      </c>
      <c r="M47" s="11">
        <f t="shared" si="7"/>
        <v>1.0362537764350455</v>
      </c>
      <c r="N47" s="11">
        <f t="shared" si="8"/>
        <v>3.9403180119038671E-2</v>
      </c>
      <c r="O47" s="11">
        <f t="shared" si="9"/>
        <v>5.6883454457647142E-4</v>
      </c>
      <c r="P47" s="12">
        <f t="shared" si="10"/>
        <v>7.4334357797189879E-4</v>
      </c>
    </row>
    <row r="48" spans="1:16" x14ac:dyDescent="0.25">
      <c r="A48" s="2">
        <v>40738</v>
      </c>
      <c r="B48">
        <v>4.4950000000000001</v>
      </c>
      <c r="C48">
        <f t="shared" si="4"/>
        <v>-1.1111111111110875E-3</v>
      </c>
      <c r="E48">
        <f t="shared" si="5"/>
        <v>2.0382925728822335E-3</v>
      </c>
      <c r="F48">
        <f t="shared" si="6"/>
        <v>4.1546366126668752E-6</v>
      </c>
      <c r="J48" s="10">
        <v>40899</v>
      </c>
      <c r="K48" s="11">
        <v>3.69</v>
      </c>
      <c r="L48" s="11">
        <v>7.5801749271136962E-2</v>
      </c>
      <c r="M48" s="11">
        <f t="shared" si="7"/>
        <v>1.0758017492711369</v>
      </c>
      <c r="N48" s="11">
        <f t="shared" si="8"/>
        <v>7.8951152955130277E-2</v>
      </c>
      <c r="O48" s="11">
        <f t="shared" si="9"/>
        <v>4.0193349764641919E-3</v>
      </c>
      <c r="P48" s="12">
        <f t="shared" si="10"/>
        <v>4.4638835348773899E-3</v>
      </c>
    </row>
    <row r="49" spans="1:16" x14ac:dyDescent="0.25">
      <c r="A49" s="2">
        <v>40739</v>
      </c>
      <c r="B49">
        <v>4.55</v>
      </c>
      <c r="C49">
        <f t="shared" si="4"/>
        <v>1.2235817575083362E-2</v>
      </c>
      <c r="E49">
        <f t="shared" si="5"/>
        <v>1.5385221259076683E-2</v>
      </c>
      <c r="F49">
        <f t="shared" si="6"/>
        <v>2.3670503319074511E-4</v>
      </c>
      <c r="J49" s="10">
        <v>40900</v>
      </c>
      <c r="K49" s="11">
        <v>3.66</v>
      </c>
      <c r="L49" s="11">
        <v>-8.1300813008129552E-3</v>
      </c>
      <c r="M49" s="11">
        <f t="shared" si="7"/>
        <v>0.99186991869918706</v>
      </c>
      <c r="N49" s="11">
        <f t="shared" si="8"/>
        <v>-4.9806776168196346E-3</v>
      </c>
      <c r="O49" s="11">
        <f t="shared" si="9"/>
        <v>4.216289437558859E-4</v>
      </c>
      <c r="P49" s="12">
        <f t="shared" si="10"/>
        <v>2.9307830046139844E-4</v>
      </c>
    </row>
    <row r="50" spans="1:16" x14ac:dyDescent="0.25">
      <c r="A50" s="2">
        <v>40742</v>
      </c>
      <c r="B50">
        <v>4.3499999999999996</v>
      </c>
      <c r="C50">
        <f t="shared" si="4"/>
        <v>-4.3956043956043994E-2</v>
      </c>
      <c r="E50">
        <f t="shared" si="5"/>
        <v>-4.0806640272050672E-2</v>
      </c>
      <c r="F50">
        <f t="shared" si="6"/>
        <v>1.6651818902925478E-3</v>
      </c>
      <c r="J50" s="10">
        <v>40904</v>
      </c>
      <c r="K50" s="11">
        <v>3.5300000000000002</v>
      </c>
      <c r="L50" s="11">
        <v>-3.5519125683060079E-2</v>
      </c>
      <c r="M50" s="11">
        <f t="shared" si="7"/>
        <v>0.96448087431693996</v>
      </c>
      <c r="N50" s="11">
        <f t="shared" si="8"/>
        <v>-3.2369721999066757E-2</v>
      </c>
      <c r="O50" s="11">
        <f t="shared" si="9"/>
        <v>2.2965803458918229E-3</v>
      </c>
      <c r="P50" s="12">
        <f t="shared" si="10"/>
        <v>1.9810131754462168E-3</v>
      </c>
    </row>
    <row r="51" spans="1:16" x14ac:dyDescent="0.25">
      <c r="A51" s="2">
        <v>40743</v>
      </c>
      <c r="B51">
        <v>4.5</v>
      </c>
      <c r="C51">
        <f t="shared" si="4"/>
        <v>3.4482758620689738E-2</v>
      </c>
      <c r="E51">
        <f t="shared" si="5"/>
        <v>3.763216230468306E-2</v>
      </c>
      <c r="F51">
        <f t="shared" si="6"/>
        <v>1.4161796397260088E-3</v>
      </c>
      <c r="J51" s="10">
        <v>40905</v>
      </c>
      <c r="K51" s="11">
        <v>3.51</v>
      </c>
      <c r="L51" s="11">
        <v>-5.6657223796035298E-3</v>
      </c>
      <c r="M51" s="11">
        <f t="shared" si="7"/>
        <v>0.9943342776203965</v>
      </c>
      <c r="N51" s="11">
        <f t="shared" si="8"/>
        <v>-2.5163186956102088E-3</v>
      </c>
      <c r="O51" s="11">
        <f t="shared" si="9"/>
        <v>3.2649766218041589E-4</v>
      </c>
      <c r="P51" s="12">
        <f t="shared" si="10"/>
        <v>2.1477403339093947E-4</v>
      </c>
    </row>
    <row r="52" spans="1:16" x14ac:dyDescent="0.25">
      <c r="A52" s="2">
        <v>40744</v>
      </c>
      <c r="B52">
        <v>4.6093999999999999</v>
      </c>
      <c r="C52">
        <f t="shared" si="4"/>
        <v>2.4311111111111099E-2</v>
      </c>
      <c r="E52">
        <f t="shared" si="5"/>
        <v>2.7460514795104422E-2</v>
      </c>
      <c r="F52">
        <f t="shared" si="6"/>
        <v>7.5407987281214878E-4</v>
      </c>
      <c r="J52" s="10">
        <v>40906</v>
      </c>
      <c r="K52" s="11">
        <v>3.39</v>
      </c>
      <c r="L52" s="11">
        <v>-3.4188034188034094E-2</v>
      </c>
      <c r="M52" s="11">
        <f t="shared" si="7"/>
        <v>0.96581196581196593</v>
      </c>
      <c r="N52" s="11">
        <f t="shared" si="8"/>
        <v>-3.1038630504040772E-2</v>
      </c>
      <c r="O52" s="11">
        <f t="shared" si="9"/>
        <v>2.1707732878230748E-3</v>
      </c>
      <c r="P52" s="12">
        <f t="shared" si="10"/>
        <v>1.8642950109235869E-3</v>
      </c>
    </row>
    <row r="53" spans="1:16" x14ac:dyDescent="0.25">
      <c r="A53" s="2">
        <v>40745</v>
      </c>
      <c r="B53">
        <v>4.8499999999999996</v>
      </c>
      <c r="C53">
        <f t="shared" si="4"/>
        <v>5.2197682995617591E-2</v>
      </c>
      <c r="E53">
        <f t="shared" si="5"/>
        <v>5.5347086679610913E-2</v>
      </c>
      <c r="F53">
        <f t="shared" si="6"/>
        <v>3.0633000039203637E-3</v>
      </c>
      <c r="J53" s="10">
        <v>40907</v>
      </c>
      <c r="K53" s="11">
        <v>3.38</v>
      </c>
      <c r="L53" s="11">
        <v>-2.9498525073746993E-3</v>
      </c>
      <c r="M53" s="11">
        <f t="shared" si="7"/>
        <v>0.99705014749262533</v>
      </c>
      <c r="N53" s="11">
        <f t="shared" si="8"/>
        <v>1.9955117661862171E-4</v>
      </c>
      <c r="O53" s="11">
        <f t="shared" si="9"/>
        <v>2.3572616801353845E-4</v>
      </c>
      <c r="P53" s="12">
        <f t="shared" si="10"/>
        <v>1.4254690844739306E-4</v>
      </c>
    </row>
    <row r="54" spans="1:16" x14ac:dyDescent="0.25">
      <c r="A54" s="2">
        <v>40746</v>
      </c>
      <c r="B54">
        <v>4.9000000000000004</v>
      </c>
      <c r="C54">
        <f t="shared" si="4"/>
        <v>1.0309278350515611E-2</v>
      </c>
      <c r="E54">
        <f t="shared" si="5"/>
        <v>1.3458682034508932E-2</v>
      </c>
      <c r="F54">
        <f t="shared" si="6"/>
        <v>1.8113612210601349E-4</v>
      </c>
      <c r="J54" s="10">
        <v>40911</v>
      </c>
      <c r="K54" s="11">
        <v>3.67</v>
      </c>
      <c r="L54" s="11">
        <v>8.5798816568047345E-2</v>
      </c>
      <c r="M54" s="11">
        <f t="shared" si="7"/>
        <v>1.0857988165680474</v>
      </c>
      <c r="N54" s="11">
        <f t="shared" si="8"/>
        <v>8.8948220252040661E-2</v>
      </c>
      <c r="O54" s="11">
        <f t="shared" si="9"/>
        <v>5.3868689814924606E-3</v>
      </c>
      <c r="P54" s="12">
        <f t="shared" si="10"/>
        <v>5.8996790236387686E-3</v>
      </c>
    </row>
    <row r="55" spans="1:16" x14ac:dyDescent="0.25">
      <c r="A55" s="2">
        <v>40749</v>
      </c>
      <c r="B55">
        <v>5.0999999999999996</v>
      </c>
      <c r="C55">
        <f t="shared" si="4"/>
        <v>4.0816326530612096E-2</v>
      </c>
      <c r="E55">
        <f t="shared" si="5"/>
        <v>4.3965730214605418E-2</v>
      </c>
      <c r="F55">
        <f t="shared" si="6"/>
        <v>1.9329854333034679E-3</v>
      </c>
      <c r="J55" s="10">
        <v>40912</v>
      </c>
      <c r="K55" s="11">
        <v>3.64</v>
      </c>
      <c r="L55" s="11">
        <v>-8.1743869209808737E-3</v>
      </c>
      <c r="M55" s="11">
        <f t="shared" si="7"/>
        <v>0.99182561307901917</v>
      </c>
      <c r="N55" s="11">
        <f t="shared" si="8"/>
        <v>-5.0249832369875531E-3</v>
      </c>
      <c r="O55" s="11">
        <f t="shared" si="9"/>
        <v>4.2345041497189221E-4</v>
      </c>
      <c r="P55" s="12">
        <f t="shared" si="10"/>
        <v>2.9459724621863219E-4</v>
      </c>
    </row>
    <row r="56" spans="1:16" x14ac:dyDescent="0.25">
      <c r="A56" s="2">
        <v>40750</v>
      </c>
      <c r="B56">
        <v>5.25</v>
      </c>
      <c r="C56">
        <f t="shared" si="4"/>
        <v>2.9411764705882425E-2</v>
      </c>
      <c r="E56">
        <f t="shared" si="5"/>
        <v>3.2561168389875744E-2</v>
      </c>
      <c r="F56">
        <f t="shared" si="6"/>
        <v>1.0602296869138433E-3</v>
      </c>
      <c r="J56" s="10">
        <v>40913</v>
      </c>
      <c r="K56" s="11">
        <v>3.56</v>
      </c>
      <c r="L56" s="11">
        <v>-2.1978021978021997E-2</v>
      </c>
      <c r="M56" s="11">
        <f t="shared" si="7"/>
        <v>0.97802197802197799</v>
      </c>
      <c r="N56" s="11">
        <f t="shared" si="8"/>
        <v>-1.8828618294028675E-2</v>
      </c>
      <c r="O56" s="11">
        <f t="shared" si="9"/>
        <v>1.1820906989936386E-3</v>
      </c>
      <c r="P56" s="12">
        <f t="shared" si="10"/>
        <v>9.5898422755477859E-4</v>
      </c>
    </row>
    <row r="57" spans="1:16" x14ac:dyDescent="0.25">
      <c r="A57" s="2">
        <v>40751</v>
      </c>
      <c r="B57">
        <v>5.2</v>
      </c>
      <c r="C57">
        <f t="shared" si="4"/>
        <v>-9.52380952380949E-3</v>
      </c>
      <c r="E57">
        <f t="shared" si="5"/>
        <v>-6.3744058398161694E-3</v>
      </c>
      <c r="F57">
        <f t="shared" si="6"/>
        <v>4.0633049810682484E-5</v>
      </c>
      <c r="J57" s="10">
        <v>40914</v>
      </c>
      <c r="K57" s="11">
        <v>3.58</v>
      </c>
      <c r="L57" s="11">
        <v>5.6179775280898927E-3</v>
      </c>
      <c r="M57" s="11">
        <f t="shared" si="7"/>
        <v>1.0056179775280898</v>
      </c>
      <c r="N57" s="11">
        <f t="shared" si="8"/>
        <v>8.7673812120832133E-3</v>
      </c>
      <c r="O57" s="11">
        <f t="shared" si="9"/>
        <v>4.6043639966201993E-5</v>
      </c>
      <c r="P57" s="12">
        <f t="shared" si="10"/>
        <v>1.1366816486954957E-5</v>
      </c>
    </row>
    <row r="58" spans="1:16" x14ac:dyDescent="0.25">
      <c r="A58" s="2">
        <v>40752</v>
      </c>
      <c r="B58">
        <v>5.0999999999999996</v>
      </c>
      <c r="C58">
        <f t="shared" si="4"/>
        <v>-1.9230769230769332E-2</v>
      </c>
      <c r="E58">
        <f t="shared" si="5"/>
        <v>-1.608136554677601E-2</v>
      </c>
      <c r="F58">
        <f t="shared" si="6"/>
        <v>2.5861031784903447E-4</v>
      </c>
      <c r="J58" s="10">
        <v>40917</v>
      </c>
      <c r="K58" s="11">
        <v>3.48</v>
      </c>
      <c r="L58" s="11">
        <v>-2.7932960893854771E-2</v>
      </c>
      <c r="M58" s="11">
        <f t="shared" si="7"/>
        <v>0.97206703910614523</v>
      </c>
      <c r="N58" s="11">
        <f t="shared" si="8"/>
        <v>-2.4783557209861449E-2</v>
      </c>
      <c r="O58" s="11">
        <f t="shared" si="9"/>
        <v>1.6270320079077752E-3</v>
      </c>
      <c r="P58" s="12">
        <f t="shared" si="10"/>
        <v>1.3632643151464971E-3</v>
      </c>
    </row>
    <row r="59" spans="1:16" x14ac:dyDescent="0.25">
      <c r="A59" s="2">
        <v>40753</v>
      </c>
      <c r="B59">
        <v>5.15</v>
      </c>
      <c r="C59">
        <f t="shared" si="4"/>
        <v>9.8039215686275914E-3</v>
      </c>
      <c r="E59">
        <f t="shared" si="5"/>
        <v>1.2953325252620912E-2</v>
      </c>
      <c r="F59">
        <f t="shared" si="6"/>
        <v>1.6778863510018662E-4</v>
      </c>
      <c r="J59" s="10">
        <v>40918</v>
      </c>
      <c r="K59" s="11">
        <v>3.31</v>
      </c>
      <c r="L59" s="11">
        <v>-4.885057471264366E-2</v>
      </c>
      <c r="M59" s="11">
        <f t="shared" si="7"/>
        <v>0.95114942528735635</v>
      </c>
      <c r="N59" s="11">
        <f t="shared" si="8"/>
        <v>-4.5701171028650338E-2</v>
      </c>
      <c r="O59" s="11">
        <f t="shared" si="9"/>
        <v>3.7520646004660907E-3</v>
      </c>
      <c r="P59" s="12">
        <f t="shared" si="10"/>
        <v>3.3454682847677605E-3</v>
      </c>
    </row>
    <row r="60" spans="1:16" x14ac:dyDescent="0.25">
      <c r="A60" s="2">
        <v>40756</v>
      </c>
      <c r="B60">
        <v>4.5999999999999996</v>
      </c>
      <c r="C60">
        <f t="shared" si="4"/>
        <v>-0.1067961165048545</v>
      </c>
      <c r="E60">
        <f t="shared" si="5"/>
        <v>-0.10364671282086119</v>
      </c>
      <c r="F60">
        <f t="shared" si="6"/>
        <v>1.0742641078570071E-2</v>
      </c>
      <c r="J60" s="10">
        <v>40919</v>
      </c>
      <c r="K60" s="11">
        <v>3.25</v>
      </c>
      <c r="L60" s="11">
        <v>-1.8126888217522674E-2</v>
      </c>
      <c r="M60" s="11">
        <f t="shared" si="7"/>
        <v>0.98187311178247727</v>
      </c>
      <c r="N60" s="11">
        <f t="shared" si="8"/>
        <v>-1.4977484533529354E-2</v>
      </c>
      <c r="O60" s="11">
        <f t="shared" si="9"/>
        <v>9.3210606586937477E-4</v>
      </c>
      <c r="P60" s="12">
        <f t="shared" si="10"/>
        <v>7.3529571675706978E-4</v>
      </c>
    </row>
    <row r="61" spans="1:16" x14ac:dyDescent="0.25">
      <c r="A61" s="2">
        <v>40757</v>
      </c>
      <c r="B61">
        <v>4.25</v>
      </c>
      <c r="C61">
        <f t="shared" si="4"/>
        <v>-7.6086956521739066E-2</v>
      </c>
      <c r="E61">
        <f t="shared" si="5"/>
        <v>-7.293755283774575E-2</v>
      </c>
      <c r="F61">
        <f t="shared" si="6"/>
        <v>5.3198866139589534E-3</v>
      </c>
      <c r="J61" s="10">
        <v>40920</v>
      </c>
      <c r="K61" s="11">
        <v>3.29</v>
      </c>
      <c r="L61" s="11">
        <v>1.2307692307692318E-2</v>
      </c>
      <c r="M61" s="11">
        <f t="shared" si="7"/>
        <v>1.0123076923076924</v>
      </c>
      <c r="N61" s="11">
        <f t="shared" si="8"/>
        <v>1.5457095991685639E-2</v>
      </c>
      <c r="O61" s="11">
        <f t="shared" si="9"/>
        <v>9.1836997455262375E-9</v>
      </c>
      <c r="P61" s="12">
        <f t="shared" si="10"/>
        <v>1.1010741994332138E-5</v>
      </c>
    </row>
    <row r="62" spans="1:16" x14ac:dyDescent="0.25">
      <c r="A62" s="2">
        <v>40758</v>
      </c>
      <c r="B62">
        <v>4.2</v>
      </c>
      <c r="C62">
        <f t="shared" si="4"/>
        <v>-1.1764705882352899E-2</v>
      </c>
      <c r="E62">
        <f t="shared" si="5"/>
        <v>-8.6153021983595788E-3</v>
      </c>
      <c r="F62">
        <f t="shared" si="6"/>
        <v>7.4223431969059397E-5</v>
      </c>
      <c r="J62" s="10">
        <v>40921</v>
      </c>
      <c r="K62" s="11">
        <v>3.2500999999999998</v>
      </c>
      <c r="L62" s="11">
        <v>-1.2127659574468166E-2</v>
      </c>
      <c r="M62" s="11">
        <f t="shared" si="7"/>
        <v>0.98787234042553185</v>
      </c>
      <c r="N62" s="11">
        <f t="shared" si="8"/>
        <v>-8.9782558904748459E-3</v>
      </c>
      <c r="O62" s="11">
        <f t="shared" si="9"/>
        <v>6.0177896410721211E-4</v>
      </c>
      <c r="P62" s="12">
        <f t="shared" si="10"/>
        <v>4.4593225325666392E-4</v>
      </c>
    </row>
    <row r="63" spans="1:16" x14ac:dyDescent="0.25">
      <c r="A63" s="2">
        <v>40759</v>
      </c>
      <c r="B63">
        <v>3.9005999999999998</v>
      </c>
      <c r="C63">
        <f t="shared" si="4"/>
        <v>-7.1285714285714355E-2</v>
      </c>
      <c r="E63">
        <f t="shared" si="5"/>
        <v>-6.813631060172104E-2</v>
      </c>
      <c r="F63">
        <f t="shared" si="6"/>
        <v>4.6425568224142027E-3</v>
      </c>
      <c r="J63" s="10">
        <v>40925</v>
      </c>
      <c r="K63" s="11">
        <v>3.2800000000000002</v>
      </c>
      <c r="L63" s="11">
        <v>9.1997169317868631E-3</v>
      </c>
      <c r="M63" s="11">
        <f t="shared" si="7"/>
        <v>1.0091997169317868</v>
      </c>
      <c r="N63" s="11">
        <f t="shared" si="8"/>
        <v>1.2349120615780184E-2</v>
      </c>
      <c r="O63" s="11">
        <f t="shared" si="9"/>
        <v>1.0264379278837565E-5</v>
      </c>
      <c r="P63" s="12">
        <f t="shared" si="10"/>
        <v>4.4212815119796807E-8</v>
      </c>
    </row>
    <row r="64" spans="1:16" x14ac:dyDescent="0.25">
      <c r="A64" s="2">
        <v>40760</v>
      </c>
      <c r="B64">
        <v>3.8</v>
      </c>
      <c r="C64">
        <f t="shared" si="4"/>
        <v>-2.5790903963492803E-2</v>
      </c>
      <c r="E64">
        <f t="shared" si="5"/>
        <v>-2.2641500279499481E-2</v>
      </c>
      <c r="F64">
        <f t="shared" si="6"/>
        <v>5.1263753490657512E-4</v>
      </c>
      <c r="J64" s="10">
        <v>40926</v>
      </c>
      <c r="K64" s="11">
        <v>3.03</v>
      </c>
      <c r="L64" s="11">
        <v>-7.6219512195122074E-2</v>
      </c>
      <c r="M64" s="11">
        <f t="shared" si="7"/>
        <v>0.92378048780487787</v>
      </c>
      <c r="N64" s="11">
        <f t="shared" si="8"/>
        <v>-7.3070108511128759E-2</v>
      </c>
      <c r="O64" s="11">
        <f t="shared" si="9"/>
        <v>7.8540425319527599E-3</v>
      </c>
      <c r="P64" s="12">
        <f t="shared" si="10"/>
        <v>7.2605669820484066E-3</v>
      </c>
    </row>
    <row r="65" spans="1:16" x14ac:dyDescent="0.25">
      <c r="A65" s="2">
        <v>40763</v>
      </c>
      <c r="B65">
        <v>3.3994</v>
      </c>
      <c r="C65">
        <f t="shared" si="4"/>
        <v>-0.10542105263157892</v>
      </c>
      <c r="E65">
        <f t="shared" si="5"/>
        <v>-0.1022716489475856</v>
      </c>
      <c r="F65">
        <f t="shared" si="6"/>
        <v>1.0459490178458188E-2</v>
      </c>
      <c r="J65" s="10">
        <v>40927</v>
      </c>
      <c r="K65" s="11">
        <v>3.2</v>
      </c>
      <c r="L65" s="11">
        <v>5.6105610561056229E-2</v>
      </c>
      <c r="M65" s="11">
        <f t="shared" si="7"/>
        <v>1.0561056105610562</v>
      </c>
      <c r="N65" s="11">
        <f t="shared" si="8"/>
        <v>5.9255014245049552E-2</v>
      </c>
      <c r="O65" s="11">
        <f t="shared" si="9"/>
        <v>1.9098723759487461E-3</v>
      </c>
      <c r="P65" s="12">
        <f t="shared" si="10"/>
        <v>2.2199327277477119E-3</v>
      </c>
    </row>
    <row r="66" spans="1:16" x14ac:dyDescent="0.25">
      <c r="A66" s="2">
        <v>40764</v>
      </c>
      <c r="B66">
        <v>3.4</v>
      </c>
      <c r="C66">
        <f t="shared" si="4"/>
        <v>1.7650173560038063E-4</v>
      </c>
      <c r="E66">
        <f t="shared" si="5"/>
        <v>3.3259054195937015E-3</v>
      </c>
      <c r="F66">
        <f t="shared" si="6"/>
        <v>1.1061646860082755E-5</v>
      </c>
      <c r="J66" s="10">
        <v>40928</v>
      </c>
      <c r="K66" s="11">
        <v>3.13</v>
      </c>
      <c r="L66" s="11">
        <v>-2.1875000000000089E-2</v>
      </c>
      <c r="M66" s="11">
        <f t="shared" si="7"/>
        <v>0.97812499999999991</v>
      </c>
      <c r="N66" s="11">
        <f t="shared" si="8"/>
        <v>-1.8725596316006766E-2</v>
      </c>
      <c r="O66" s="11">
        <f t="shared" si="9"/>
        <v>1.1750172027878984E-3</v>
      </c>
      <c r="P66" s="12">
        <f t="shared" si="10"/>
        <v>9.5261418095761202E-4</v>
      </c>
    </row>
    <row r="67" spans="1:16" x14ac:dyDescent="0.25">
      <c r="A67" s="2">
        <v>40765</v>
      </c>
      <c r="B67">
        <v>3.25</v>
      </c>
      <c r="C67">
        <f t="shared" si="4"/>
        <v>-4.4117647058823505E-2</v>
      </c>
      <c r="E67">
        <f t="shared" si="5"/>
        <v>-4.0968243374830182E-2</v>
      </c>
      <c r="F67">
        <f t="shared" si="6"/>
        <v>1.6783969652193172E-3</v>
      </c>
      <c r="J67" s="10">
        <v>40931</v>
      </c>
      <c r="K67" s="11">
        <v>3.03</v>
      </c>
      <c r="L67" s="11">
        <v>-3.1948881789137407E-2</v>
      </c>
      <c r="M67" s="11">
        <f t="shared" si="7"/>
        <v>0.96805111821086265</v>
      </c>
      <c r="N67" s="11">
        <f t="shared" si="8"/>
        <v>-2.8799478105144084E-2</v>
      </c>
      <c r="O67" s="11">
        <f t="shared" si="9"/>
        <v>1.9671358930339689E-3</v>
      </c>
      <c r="P67" s="12">
        <f t="shared" si="10"/>
        <v>1.6759468865288573E-3</v>
      </c>
    </row>
    <row r="68" spans="1:16" x14ac:dyDescent="0.25">
      <c r="A68" s="2">
        <v>40766</v>
      </c>
      <c r="B68">
        <v>3.4005999999999998</v>
      </c>
      <c r="C68">
        <f t="shared" ref="C68:C131" si="11">(B68-B67)/B67</f>
        <v>4.6338461538461488E-2</v>
      </c>
      <c r="E68">
        <f t="shared" si="5"/>
        <v>4.948786522245481E-2</v>
      </c>
      <c r="F68">
        <f t="shared" si="6"/>
        <v>2.4490488042758522E-3</v>
      </c>
      <c r="J68" s="10">
        <v>40932</v>
      </c>
      <c r="K68" s="11">
        <v>2.86</v>
      </c>
      <c r="L68" s="11">
        <v>-5.6105610561056084E-2</v>
      </c>
      <c r="M68" s="11">
        <f t="shared" si="7"/>
        <v>0.94389438943894388</v>
      </c>
      <c r="N68" s="11">
        <f t="shared" si="8"/>
        <v>-5.2956206877062761E-2</v>
      </c>
      <c r="O68" s="11">
        <f t="shared" si="9"/>
        <v>4.693501508650273E-3</v>
      </c>
      <c r="P68" s="12">
        <f t="shared" si="10"/>
        <v>4.2373667136318535E-3</v>
      </c>
    </row>
    <row r="69" spans="1:16" x14ac:dyDescent="0.25">
      <c r="A69" s="2">
        <v>40767</v>
      </c>
      <c r="B69">
        <v>3.7</v>
      </c>
      <c r="C69">
        <f t="shared" si="11"/>
        <v>8.8043286478856772E-2</v>
      </c>
      <c r="E69">
        <f t="shared" ref="E69:E132" si="12">C69-$D$3</f>
        <v>9.1192690162850087E-2</v>
      </c>
      <c r="F69">
        <f t="shared" ref="F69:F132" si="13">E69^2</f>
        <v>8.3161067391375743E-3</v>
      </c>
      <c r="J69" s="10">
        <v>40933</v>
      </c>
      <c r="K69" s="11">
        <v>2.7800000000000002</v>
      </c>
      <c r="L69" s="11">
        <v>-2.7972027972027844E-2</v>
      </c>
      <c r="M69" s="11">
        <f t="shared" si="7"/>
        <v>0.9720279720279722</v>
      </c>
      <c r="N69" s="11">
        <f t="shared" si="8"/>
        <v>-2.4822624288034521E-2</v>
      </c>
      <c r="O69" s="11">
        <f t="shared" si="9"/>
        <v>1.6301851913560171E-3</v>
      </c>
      <c r="P69" s="12">
        <f t="shared" si="10"/>
        <v>1.3661507426910313E-3</v>
      </c>
    </row>
    <row r="70" spans="1:16" x14ac:dyDescent="0.25">
      <c r="A70" s="2">
        <v>40770</v>
      </c>
      <c r="B70">
        <v>3.83</v>
      </c>
      <c r="C70">
        <f t="shared" si="11"/>
        <v>3.5135135135135102E-2</v>
      </c>
      <c r="E70">
        <f t="shared" si="12"/>
        <v>3.8284538819128425E-2</v>
      </c>
      <c r="F70">
        <f t="shared" si="13"/>
        <v>1.4657059125933512E-3</v>
      </c>
      <c r="J70" s="10">
        <v>40934</v>
      </c>
      <c r="K70" s="11">
        <v>2.88</v>
      </c>
      <c r="L70" s="11">
        <v>3.59712230215826E-2</v>
      </c>
      <c r="M70" s="11">
        <f t="shared" si="7"/>
        <v>1.0359712230215825</v>
      </c>
      <c r="N70" s="11">
        <f t="shared" si="8"/>
        <v>3.9120626705575923E-2</v>
      </c>
      <c r="O70" s="11">
        <f t="shared" si="9"/>
        <v>5.5543644049317153E-4</v>
      </c>
      <c r="P70" s="12">
        <f t="shared" si="10"/>
        <v>7.2801615655342577E-4</v>
      </c>
    </row>
    <row r="71" spans="1:16" x14ac:dyDescent="0.25">
      <c r="A71" s="2">
        <v>40771</v>
      </c>
      <c r="B71">
        <v>3.7</v>
      </c>
      <c r="C71">
        <f t="shared" si="11"/>
        <v>-3.3942558746736261E-2</v>
      </c>
      <c r="E71">
        <f t="shared" si="12"/>
        <v>-3.0793155062742938E-2</v>
      </c>
      <c r="F71">
        <f t="shared" si="13"/>
        <v>9.4821839871813102E-4</v>
      </c>
      <c r="J71" s="10">
        <v>40935</v>
      </c>
      <c r="K71" s="11">
        <v>3.06</v>
      </c>
      <c r="L71" s="11">
        <v>6.2500000000000056E-2</v>
      </c>
      <c r="M71" s="11">
        <f t="shared" si="7"/>
        <v>1.0625</v>
      </c>
      <c r="N71" s="11">
        <f t="shared" si="8"/>
        <v>6.5649403683993371E-2</v>
      </c>
      <c r="O71" s="11">
        <f t="shared" si="9"/>
        <v>2.5096569146784015E-3</v>
      </c>
      <c r="P71" s="12">
        <f t="shared" si="10"/>
        <v>2.8633791222702691E-3</v>
      </c>
    </row>
    <row r="72" spans="1:16" x14ac:dyDescent="0.25">
      <c r="A72" s="2">
        <v>40772</v>
      </c>
      <c r="B72">
        <v>3.6181000000000001</v>
      </c>
      <c r="C72">
        <f t="shared" si="11"/>
        <v>-2.2135135135135157E-2</v>
      </c>
      <c r="E72">
        <f t="shared" si="12"/>
        <v>-1.8985731451141834E-2</v>
      </c>
      <c r="F72">
        <f t="shared" si="13"/>
        <v>3.6045799873487622E-4</v>
      </c>
      <c r="J72" s="10">
        <v>40938</v>
      </c>
      <c r="K72" s="11">
        <v>3.0084</v>
      </c>
      <c r="L72" s="11">
        <v>-1.6862745098039245E-2</v>
      </c>
      <c r="M72" s="11">
        <f t="shared" si="7"/>
        <v>0.9831372549019608</v>
      </c>
      <c r="N72" s="11">
        <f t="shared" si="8"/>
        <v>-1.3713341414045925E-2</v>
      </c>
      <c r="O72" s="11">
        <f t="shared" si="9"/>
        <v>8.5651450279451268E-4</v>
      </c>
      <c r="P72" s="12">
        <f t="shared" si="10"/>
        <v>6.6833591361980572E-4</v>
      </c>
    </row>
    <row r="73" spans="1:16" x14ac:dyDescent="0.25">
      <c r="A73" s="2">
        <v>40773</v>
      </c>
      <c r="B73">
        <v>3.5</v>
      </c>
      <c r="C73">
        <f t="shared" si="11"/>
        <v>-3.2641441640640138E-2</v>
      </c>
      <c r="E73">
        <f t="shared" si="12"/>
        <v>-2.9492037956646816E-2</v>
      </c>
      <c r="F73">
        <f t="shared" si="13"/>
        <v>8.6978030283629652E-4</v>
      </c>
      <c r="J73" s="10">
        <v>40939</v>
      </c>
      <c r="K73" s="11">
        <v>3.15</v>
      </c>
      <c r="L73" s="11">
        <v>4.7068209014758659E-2</v>
      </c>
      <c r="M73" s="11">
        <f t="shared" si="7"/>
        <v>1.0470682090147587</v>
      </c>
      <c r="N73" s="11">
        <f t="shared" si="8"/>
        <v>5.0217612698751982E-2</v>
      </c>
      <c r="O73" s="11">
        <f t="shared" si="9"/>
        <v>1.2016403920575367E-3</v>
      </c>
      <c r="P73" s="12">
        <f t="shared" si="10"/>
        <v>1.4499920026506857E-3</v>
      </c>
    </row>
    <row r="74" spans="1:16" x14ac:dyDescent="0.25">
      <c r="A74" s="2">
        <v>40774</v>
      </c>
      <c r="B74">
        <v>3.4249999999999998</v>
      </c>
      <c r="C74">
        <f t="shared" si="11"/>
        <v>-2.1428571428571481E-2</v>
      </c>
      <c r="E74">
        <f t="shared" si="12"/>
        <v>-1.8279167744578158E-2</v>
      </c>
      <c r="F74">
        <f t="shared" si="13"/>
        <v>3.3412797343442658E-4</v>
      </c>
      <c r="J74" s="10">
        <v>40940</v>
      </c>
      <c r="K74" s="11">
        <v>3.36</v>
      </c>
      <c r="L74" s="11">
        <v>6.6666666666666652E-2</v>
      </c>
      <c r="M74" s="11">
        <f t="shared" si="7"/>
        <v>1.0666666666666667</v>
      </c>
      <c r="N74" s="11">
        <f t="shared" si="8"/>
        <v>6.9816070350659967E-2</v>
      </c>
      <c r="O74" s="11">
        <f t="shared" si="9"/>
        <v>2.9444886597100243E-3</v>
      </c>
      <c r="P74" s="12">
        <f t="shared" si="10"/>
        <v>3.3266614959153312E-3</v>
      </c>
    </row>
    <row r="75" spans="1:16" x14ac:dyDescent="0.25">
      <c r="A75" s="2">
        <v>40777</v>
      </c>
      <c r="B75">
        <v>3.3006000000000002</v>
      </c>
      <c r="C75">
        <f t="shared" si="11"/>
        <v>-3.6321167883211568E-2</v>
      </c>
      <c r="E75">
        <f t="shared" si="12"/>
        <v>-3.3171764199218245E-2</v>
      </c>
      <c r="F75">
        <f t="shared" si="13"/>
        <v>1.1003659400885372E-3</v>
      </c>
      <c r="J75" s="10">
        <v>40941</v>
      </c>
      <c r="K75" s="11">
        <v>3.26</v>
      </c>
      <c r="L75" s="11">
        <v>-2.9761904761904788E-2</v>
      </c>
      <c r="M75" s="11">
        <f t="shared" si="7"/>
        <v>0.97023809523809523</v>
      </c>
      <c r="N75" s="11">
        <f t="shared" si="8"/>
        <v>-2.6612501077911466E-2</v>
      </c>
      <c r="O75" s="11">
        <f t="shared" si="9"/>
        <v>1.7779233767331256E-3</v>
      </c>
      <c r="P75" s="12">
        <f t="shared" si="10"/>
        <v>1.5016673793131147E-3</v>
      </c>
    </row>
    <row r="76" spans="1:16" x14ac:dyDescent="0.25">
      <c r="A76" s="2">
        <v>40778</v>
      </c>
      <c r="B76">
        <v>3.45</v>
      </c>
      <c r="C76">
        <f t="shared" si="11"/>
        <v>4.5264497364115606E-2</v>
      </c>
      <c r="E76">
        <f t="shared" si="12"/>
        <v>4.8413901048108929E-2</v>
      </c>
      <c r="F76">
        <f t="shared" si="13"/>
        <v>2.343905814696083E-3</v>
      </c>
      <c r="J76" s="10">
        <v>40942</v>
      </c>
      <c r="K76" s="11">
        <v>3.26</v>
      </c>
      <c r="L76" s="11">
        <v>0</v>
      </c>
      <c r="M76" s="11">
        <f t="shared" ref="M76:M131" si="14">1+L76</f>
        <v>1</v>
      </c>
      <c r="N76" s="11">
        <f t="shared" ref="N76:N131" si="15">L76-$D$3</f>
        <v>3.149403683993321E-3</v>
      </c>
      <c r="O76" s="11">
        <f t="shared" ref="O76:O131" si="16">(N76-$R$14)^2</f>
        <v>1.5384740587061563E-4</v>
      </c>
      <c r="P76" s="12">
        <f t="shared" ref="P76:P131" si="17">(N76-$R$15)^2</f>
        <v>8.0810184260888144E-5</v>
      </c>
    </row>
    <row r="77" spans="1:16" x14ac:dyDescent="0.25">
      <c r="A77" s="2">
        <v>40779</v>
      </c>
      <c r="B77">
        <v>3.2749999999999999</v>
      </c>
      <c r="C77">
        <f t="shared" si="11"/>
        <v>-5.0724637681159493E-2</v>
      </c>
      <c r="E77">
        <f t="shared" si="12"/>
        <v>-4.7575233997166171E-2</v>
      </c>
      <c r="F77">
        <f t="shared" si="13"/>
        <v>2.263402889885116E-3</v>
      </c>
      <c r="J77" s="10">
        <v>40945</v>
      </c>
      <c r="K77" s="11">
        <v>3.3</v>
      </c>
      <c r="L77" s="11">
        <v>1.2269938650306761E-2</v>
      </c>
      <c r="M77" s="11">
        <f t="shared" si="14"/>
        <v>1.0122699386503067</v>
      </c>
      <c r="N77" s="11">
        <f t="shared" si="15"/>
        <v>1.5419342334300081E-2</v>
      </c>
      <c r="O77" s="11">
        <f t="shared" si="16"/>
        <v>1.7845026827221853E-8</v>
      </c>
      <c r="P77" s="12">
        <f t="shared" si="17"/>
        <v>1.0761615652995707E-5</v>
      </c>
    </row>
    <row r="78" spans="1:16" x14ac:dyDescent="0.25">
      <c r="A78" s="2">
        <v>40780</v>
      </c>
      <c r="B78">
        <v>3.3515999999999999</v>
      </c>
      <c r="C78">
        <f t="shared" si="11"/>
        <v>2.3389312977099237E-2</v>
      </c>
      <c r="E78">
        <f t="shared" si="12"/>
        <v>2.653871666109256E-2</v>
      </c>
      <c r="F78">
        <f t="shared" si="13"/>
        <v>7.0430348201775187E-4</v>
      </c>
      <c r="J78" s="10">
        <v>40946</v>
      </c>
      <c r="K78" s="11">
        <v>3.34</v>
      </c>
      <c r="L78" s="11">
        <v>1.2121212121212133E-2</v>
      </c>
      <c r="M78" s="11">
        <f t="shared" si="14"/>
        <v>1.0121212121212122</v>
      </c>
      <c r="N78" s="11">
        <f t="shared" si="15"/>
        <v>1.5270615805205454E-2</v>
      </c>
      <c r="O78" s="11">
        <f t="shared" si="16"/>
        <v>7.9699957120080825E-8</v>
      </c>
      <c r="P78" s="12">
        <f t="shared" si="17"/>
        <v>9.807943404671643E-6</v>
      </c>
    </row>
    <row r="79" spans="1:16" x14ac:dyDescent="0.25">
      <c r="A79" s="2">
        <v>40781</v>
      </c>
      <c r="B79">
        <v>3.6</v>
      </c>
      <c r="C79">
        <f t="shared" si="11"/>
        <v>7.4113856068743336E-2</v>
      </c>
      <c r="E79">
        <f t="shared" si="12"/>
        <v>7.7263259752736652E-2</v>
      </c>
      <c r="F79">
        <f t="shared" si="13"/>
        <v>5.9696113076188554E-3</v>
      </c>
      <c r="J79" s="10">
        <v>40947</v>
      </c>
      <c r="K79" s="11">
        <v>3.26</v>
      </c>
      <c r="L79" s="11">
        <v>-2.3952095808383256E-2</v>
      </c>
      <c r="M79" s="11">
        <f t="shared" si="14"/>
        <v>0.9760479041916168</v>
      </c>
      <c r="N79" s="11">
        <f t="shared" si="15"/>
        <v>-2.0802692124389933E-2</v>
      </c>
      <c r="O79" s="11">
        <f t="shared" si="16"/>
        <v>1.3217310865283115E-3</v>
      </c>
      <c r="P79" s="12">
        <f t="shared" si="17"/>
        <v>1.0851453411527031E-3</v>
      </c>
    </row>
    <row r="80" spans="1:16" x14ac:dyDescent="0.25">
      <c r="A80" s="2">
        <v>40784</v>
      </c>
      <c r="B80">
        <v>3.8025000000000002</v>
      </c>
      <c r="C80">
        <f t="shared" si="11"/>
        <v>5.6250000000000036E-2</v>
      </c>
      <c r="E80">
        <f t="shared" si="12"/>
        <v>5.9399403683993358E-2</v>
      </c>
      <c r="F80">
        <f t="shared" si="13"/>
        <v>3.5282891580140038E-3</v>
      </c>
      <c r="J80" s="10">
        <v>40948</v>
      </c>
      <c r="K80" s="11">
        <v>3.17</v>
      </c>
      <c r="L80" s="11">
        <v>-2.7607361963190143E-2</v>
      </c>
      <c r="M80" s="11">
        <f t="shared" si="14"/>
        <v>0.97239263803680986</v>
      </c>
      <c r="N80" s="11">
        <f t="shared" si="15"/>
        <v>-2.445795827919682E-2</v>
      </c>
      <c r="O80" s="11">
        <f t="shared" si="16"/>
        <v>1.6008709899208921E-3</v>
      </c>
      <c r="P80" s="12">
        <f t="shared" si="17"/>
        <v>1.3393265357803991E-3</v>
      </c>
    </row>
    <row r="81" spans="1:16" x14ac:dyDescent="0.25">
      <c r="A81" s="2">
        <v>40785</v>
      </c>
      <c r="B81">
        <v>4</v>
      </c>
      <c r="C81">
        <f t="shared" si="11"/>
        <v>5.1939513477974958E-2</v>
      </c>
      <c r="E81">
        <f t="shared" si="12"/>
        <v>5.508891716196828E-2</v>
      </c>
      <c r="F81">
        <f t="shared" si="13"/>
        <v>3.0347887940782034E-3</v>
      </c>
      <c r="J81" s="10">
        <v>40949</v>
      </c>
      <c r="K81" s="11">
        <v>3.19</v>
      </c>
      <c r="L81" s="11">
        <v>6.309148264984233E-3</v>
      </c>
      <c r="M81" s="11">
        <f t="shared" si="14"/>
        <v>1.0063091482649842</v>
      </c>
      <c r="N81" s="11">
        <f t="shared" si="15"/>
        <v>9.4585519489775536E-3</v>
      </c>
      <c r="O81" s="11">
        <f t="shared" si="16"/>
        <v>3.7141414740702145E-5</v>
      </c>
      <c r="P81" s="12">
        <f t="shared" si="17"/>
        <v>7.1840093279810986E-6</v>
      </c>
    </row>
    <row r="82" spans="1:16" x14ac:dyDescent="0.25">
      <c r="A82" s="2">
        <v>40786</v>
      </c>
      <c r="B82">
        <v>3.9</v>
      </c>
      <c r="C82">
        <f t="shared" si="11"/>
        <v>-2.5000000000000022E-2</v>
      </c>
      <c r="E82">
        <f t="shared" si="12"/>
        <v>-2.18505963160067E-2</v>
      </c>
      <c r="F82">
        <f t="shared" si="13"/>
        <v>4.7744855936508555E-4</v>
      </c>
      <c r="J82" s="10">
        <v>40952</v>
      </c>
      <c r="K82" s="11">
        <v>3.33</v>
      </c>
      <c r="L82" s="11">
        <v>4.3887147335423239E-2</v>
      </c>
      <c r="M82" s="11">
        <f t="shared" si="14"/>
        <v>1.0438871473354232</v>
      </c>
      <c r="N82" s="11">
        <f t="shared" si="15"/>
        <v>4.7036551019416561E-2</v>
      </c>
      <c r="O82" s="11">
        <f t="shared" si="16"/>
        <v>9.9121854276362038E-4</v>
      </c>
      <c r="P82" s="12">
        <f t="shared" si="17"/>
        <v>1.2178493842923172E-3</v>
      </c>
    </row>
    <row r="83" spans="1:16" x14ac:dyDescent="0.25">
      <c r="A83" s="2">
        <v>40787</v>
      </c>
      <c r="B83">
        <v>3.8</v>
      </c>
      <c r="C83">
        <f t="shared" si="11"/>
        <v>-2.5641025641025664E-2</v>
      </c>
      <c r="E83">
        <f t="shared" si="12"/>
        <v>-2.2491621957032342E-2</v>
      </c>
      <c r="F83">
        <f t="shared" si="13"/>
        <v>5.058730582580594E-4</v>
      </c>
      <c r="J83" s="10">
        <v>40953</v>
      </c>
      <c r="K83" s="11">
        <v>3.45</v>
      </c>
      <c r="L83" s="11">
        <v>3.603603603603607E-2</v>
      </c>
      <c r="M83" s="11">
        <f t="shared" si="14"/>
        <v>1.0360360360360361</v>
      </c>
      <c r="N83" s="11">
        <f t="shared" si="15"/>
        <v>3.9185439720029393E-2</v>
      </c>
      <c r="O83" s="11">
        <f t="shared" si="16"/>
        <v>5.5849562846378958E-4</v>
      </c>
      <c r="P83" s="12">
        <f t="shared" si="17"/>
        <v>7.3151789756489176E-4</v>
      </c>
    </row>
    <row r="84" spans="1:16" x14ac:dyDescent="0.25">
      <c r="A84" s="2">
        <v>40788</v>
      </c>
      <c r="B84">
        <v>3.85</v>
      </c>
      <c r="C84">
        <f t="shared" si="11"/>
        <v>1.3157894736842176E-2</v>
      </c>
      <c r="E84">
        <f t="shared" si="12"/>
        <v>1.6307298420835496E-2</v>
      </c>
      <c r="F84">
        <f t="shared" si="13"/>
        <v>2.6592798178618388E-4</v>
      </c>
      <c r="J84" s="10">
        <v>40954</v>
      </c>
      <c r="K84" s="11">
        <v>3.46</v>
      </c>
      <c r="L84" s="11">
        <v>2.8985507246376192E-3</v>
      </c>
      <c r="M84" s="11">
        <f t="shared" si="14"/>
        <v>1.0028985507246375</v>
      </c>
      <c r="N84" s="11">
        <f t="shared" si="15"/>
        <v>6.0479544086309402E-3</v>
      </c>
      <c r="O84" s="11">
        <f t="shared" si="16"/>
        <v>9.0344515625869477E-5</v>
      </c>
      <c r="P84" s="12">
        <f t="shared" si="17"/>
        <v>3.7099035660273506E-5</v>
      </c>
    </row>
    <row r="85" spans="1:16" x14ac:dyDescent="0.25">
      <c r="A85" s="2">
        <v>40792</v>
      </c>
      <c r="B85">
        <v>3.5</v>
      </c>
      <c r="C85">
        <f t="shared" si="11"/>
        <v>-9.0909090909090925E-2</v>
      </c>
      <c r="E85">
        <f t="shared" si="12"/>
        <v>-8.775968722509761E-2</v>
      </c>
      <c r="F85">
        <f t="shared" si="13"/>
        <v>7.7017627018469608E-3</v>
      </c>
      <c r="J85" s="10">
        <v>40955</v>
      </c>
      <c r="K85" s="11">
        <v>3.44</v>
      </c>
      <c r="L85" s="11">
        <v>-5.7803468208092535E-3</v>
      </c>
      <c r="M85" s="11">
        <f t="shared" si="14"/>
        <v>0.9942196531791907</v>
      </c>
      <c r="N85" s="11">
        <f t="shared" si="15"/>
        <v>-2.6309431368159325E-3</v>
      </c>
      <c r="O85" s="11">
        <f t="shared" si="16"/>
        <v>3.3065315546532533E-4</v>
      </c>
      <c r="P85" s="12">
        <f t="shared" si="17"/>
        <v>2.1814685369822489E-4</v>
      </c>
    </row>
    <row r="86" spans="1:16" x14ac:dyDescent="0.25">
      <c r="A86" s="2">
        <v>40793</v>
      </c>
      <c r="B86">
        <v>3.65</v>
      </c>
      <c r="C86">
        <f t="shared" si="11"/>
        <v>4.285714285714283E-2</v>
      </c>
      <c r="E86">
        <f t="shared" si="12"/>
        <v>4.6006546541136152E-2</v>
      </c>
      <c r="F86">
        <f t="shared" si="13"/>
        <v>2.1166023246417267E-3</v>
      </c>
      <c r="J86" s="10">
        <v>40956</v>
      </c>
      <c r="K86" s="11">
        <v>3.55</v>
      </c>
      <c r="L86" s="11">
        <v>3.1976744186046478E-2</v>
      </c>
      <c r="M86" s="11">
        <f t="shared" si="14"/>
        <v>1.0319767441860466</v>
      </c>
      <c r="N86" s="11">
        <f t="shared" si="15"/>
        <v>3.5126147870039801E-2</v>
      </c>
      <c r="O86" s="11">
        <f t="shared" si="16"/>
        <v>3.8311095120980351E-4</v>
      </c>
      <c r="P86" s="12">
        <f t="shared" si="17"/>
        <v>5.284157631450778E-4</v>
      </c>
    </row>
    <row r="87" spans="1:16" x14ac:dyDescent="0.25">
      <c r="A87" s="2">
        <v>40794</v>
      </c>
      <c r="B87">
        <v>3.6</v>
      </c>
      <c r="C87">
        <f t="shared" si="11"/>
        <v>-1.3698630136986254E-2</v>
      </c>
      <c r="E87">
        <f t="shared" si="12"/>
        <v>-1.0549226452992933E-2</v>
      </c>
      <c r="F87">
        <f t="shared" si="13"/>
        <v>1.1128617875652586E-4</v>
      </c>
      <c r="J87" s="10">
        <v>40960</v>
      </c>
      <c r="K87" s="11">
        <v>3.6</v>
      </c>
      <c r="L87" s="11">
        <v>1.4084507042253596E-2</v>
      </c>
      <c r="M87" s="11">
        <f t="shared" si="14"/>
        <v>1.0140845070422535</v>
      </c>
      <c r="N87" s="11">
        <f t="shared" si="15"/>
        <v>1.7233910726246918E-2</v>
      </c>
      <c r="O87" s="11">
        <f t="shared" si="16"/>
        <v>2.8257042252358541E-6</v>
      </c>
      <c r="P87" s="12">
        <f t="shared" si="17"/>
        <v>2.595962159051614E-5</v>
      </c>
    </row>
    <row r="88" spans="1:16" x14ac:dyDescent="0.25">
      <c r="A88" s="2">
        <v>40795</v>
      </c>
      <c r="B88">
        <v>3.7366000000000001</v>
      </c>
      <c r="C88">
        <f t="shared" si="11"/>
        <v>3.7944444444444461E-2</v>
      </c>
      <c r="E88">
        <f t="shared" si="12"/>
        <v>4.1093848128437784E-2</v>
      </c>
      <c r="F88">
        <f t="shared" si="13"/>
        <v>1.6887043540031095E-3</v>
      </c>
      <c r="J88" s="10">
        <v>40961</v>
      </c>
      <c r="K88" s="11">
        <v>3.59</v>
      </c>
      <c r="L88" s="11">
        <v>-2.7777777777778421E-3</v>
      </c>
      <c r="M88" s="11">
        <f t="shared" si="14"/>
        <v>0.99722222222222212</v>
      </c>
      <c r="N88" s="11">
        <f t="shared" si="15"/>
        <v>3.7162590621547895E-4</v>
      </c>
      <c r="O88" s="11">
        <f t="shared" si="16"/>
        <v>2.3047192152854333E-4</v>
      </c>
      <c r="P88" s="12">
        <f t="shared" si="17"/>
        <v>1.3846761417652236E-4</v>
      </c>
    </row>
    <row r="89" spans="1:16" x14ac:dyDescent="0.25">
      <c r="A89" s="2">
        <v>40798</v>
      </c>
      <c r="B89">
        <v>3.5</v>
      </c>
      <c r="C89">
        <f t="shared" si="11"/>
        <v>-6.3319595354065228E-2</v>
      </c>
      <c r="E89">
        <f t="shared" si="12"/>
        <v>-6.0170191670071906E-2</v>
      </c>
      <c r="F89">
        <f t="shared" si="13"/>
        <v>3.6204519656131903E-3</v>
      </c>
      <c r="J89" s="10">
        <v>40962</v>
      </c>
      <c r="K89" s="11">
        <v>3.51</v>
      </c>
      <c r="L89" s="11">
        <v>-2.2284122562674116E-2</v>
      </c>
      <c r="M89" s="11">
        <f t="shared" si="14"/>
        <v>0.97771587743732591</v>
      </c>
      <c r="N89" s="11">
        <f t="shared" si="15"/>
        <v>-1.9134718878680793E-2</v>
      </c>
      <c r="O89" s="11">
        <f t="shared" si="16"/>
        <v>1.2032328191686581E-3</v>
      </c>
      <c r="P89" s="12">
        <f t="shared" si="17"/>
        <v>9.7803624675724793E-4</v>
      </c>
    </row>
    <row r="90" spans="1:16" x14ac:dyDescent="0.25">
      <c r="A90" s="2">
        <v>40799</v>
      </c>
      <c r="B90">
        <v>3.55</v>
      </c>
      <c r="C90">
        <f t="shared" si="11"/>
        <v>1.4285714285714235E-2</v>
      </c>
      <c r="E90">
        <f t="shared" si="12"/>
        <v>1.7435117969707557E-2</v>
      </c>
      <c r="F90">
        <f t="shared" si="13"/>
        <v>3.0398333861761937E-4</v>
      </c>
      <c r="J90" s="10">
        <v>40963</v>
      </c>
      <c r="K90" s="11">
        <v>3.31</v>
      </c>
      <c r="L90" s="11">
        <v>-5.6980056980056905E-2</v>
      </c>
      <c r="M90" s="11">
        <f t="shared" si="14"/>
        <v>0.94301994301994307</v>
      </c>
      <c r="N90" s="11">
        <f t="shared" si="15"/>
        <v>-5.3830653296063583E-2</v>
      </c>
      <c r="O90" s="11">
        <f t="shared" si="16"/>
        <v>4.8140812998382675E-3</v>
      </c>
      <c r="P90" s="12">
        <f t="shared" si="17"/>
        <v>4.3519756527456068E-3</v>
      </c>
    </row>
    <row r="91" spans="1:16" x14ac:dyDescent="0.25">
      <c r="A91" s="2">
        <v>40800</v>
      </c>
      <c r="B91">
        <v>3.7250000000000001</v>
      </c>
      <c r="C91">
        <f t="shared" si="11"/>
        <v>4.9295774647887404E-2</v>
      </c>
      <c r="E91">
        <f t="shared" si="12"/>
        <v>5.2445178331880726E-2</v>
      </c>
      <c r="F91">
        <f t="shared" si="13"/>
        <v>2.7504967302627715E-3</v>
      </c>
      <c r="J91" s="10">
        <v>40966</v>
      </c>
      <c r="K91" s="11">
        <v>2.8</v>
      </c>
      <c r="L91" s="11">
        <v>-0.15407854984894268</v>
      </c>
      <c r="M91" s="11">
        <f t="shared" si="14"/>
        <v>0.84592145015105735</v>
      </c>
      <c r="N91" s="11">
        <f t="shared" si="15"/>
        <v>-0.15092914616494935</v>
      </c>
      <c r="O91" s="11">
        <f t="shared" si="16"/>
        <v>2.7716280889583399E-2</v>
      </c>
      <c r="P91" s="12">
        <f t="shared" si="17"/>
        <v>2.659117208420176E-2</v>
      </c>
    </row>
    <row r="92" spans="1:16" x14ac:dyDescent="0.25">
      <c r="A92" s="2">
        <v>40801</v>
      </c>
      <c r="B92">
        <v>3.71</v>
      </c>
      <c r="C92">
        <f t="shared" si="11"/>
        <v>-4.026845637583926E-3</v>
      </c>
      <c r="E92">
        <f t="shared" si="12"/>
        <v>-8.7744195359060499E-4</v>
      </c>
      <c r="F92">
        <f t="shared" si="13"/>
        <v>7.6990438192089744E-7</v>
      </c>
      <c r="J92" s="10">
        <v>40967</v>
      </c>
      <c r="K92" s="11">
        <v>2.3100999999999998</v>
      </c>
      <c r="L92" s="11">
        <v>-0.17496428571428574</v>
      </c>
      <c r="M92" s="11">
        <f t="shared" si="14"/>
        <v>0.82503571428571432</v>
      </c>
      <c r="N92" s="11">
        <f t="shared" si="15"/>
        <v>-0.17181488203029241</v>
      </c>
      <c r="O92" s="11">
        <f t="shared" si="16"/>
        <v>3.5106696090724074E-2</v>
      </c>
      <c r="P92" s="12">
        <f t="shared" si="17"/>
        <v>3.3838976329880852E-2</v>
      </c>
    </row>
    <row r="93" spans="1:16" x14ac:dyDescent="0.25">
      <c r="A93" s="2">
        <v>40802</v>
      </c>
      <c r="B93">
        <v>3.9</v>
      </c>
      <c r="C93">
        <f t="shared" si="11"/>
        <v>5.1212938005390819E-2</v>
      </c>
      <c r="E93">
        <f t="shared" si="12"/>
        <v>5.4362341689384142E-2</v>
      </c>
      <c r="F93">
        <f t="shared" si="13"/>
        <v>2.9552641939533529E-3</v>
      </c>
      <c r="J93" s="10">
        <v>40968</v>
      </c>
      <c r="K93" s="11">
        <v>2.2000000000000002</v>
      </c>
      <c r="L93" s="11">
        <v>-4.7660274446993486E-2</v>
      </c>
      <c r="M93" s="11">
        <f t="shared" si="14"/>
        <v>0.9523397255530065</v>
      </c>
      <c r="N93" s="11">
        <f t="shared" si="15"/>
        <v>-4.4510870763000164E-2</v>
      </c>
      <c r="O93" s="11">
        <f t="shared" si="16"/>
        <v>3.6076598754165965E-3</v>
      </c>
      <c r="P93" s="12">
        <f t="shared" si="17"/>
        <v>3.2091911095094242E-3</v>
      </c>
    </row>
    <row r="94" spans="1:16" x14ac:dyDescent="0.25">
      <c r="A94" s="2">
        <v>40805</v>
      </c>
      <c r="B94">
        <v>3.6034000000000002</v>
      </c>
      <c r="C94">
        <f t="shared" si="11"/>
        <v>-7.605128205128199E-2</v>
      </c>
      <c r="E94">
        <f t="shared" si="12"/>
        <v>-7.2901878367288675E-2</v>
      </c>
      <c r="F94">
        <f t="shared" si="13"/>
        <v>5.3146838694789521E-3</v>
      </c>
      <c r="J94" s="10">
        <v>40969</v>
      </c>
      <c r="K94" s="11">
        <v>2.1</v>
      </c>
      <c r="L94" s="11">
        <v>-4.5454545454545491E-2</v>
      </c>
      <c r="M94" s="11">
        <f t="shared" si="14"/>
        <v>0.95454545454545447</v>
      </c>
      <c r="N94" s="11">
        <f t="shared" si="15"/>
        <v>-4.2305141770552168E-2</v>
      </c>
      <c r="O94" s="11">
        <f t="shared" si="16"/>
        <v>3.3475561928533906E-3</v>
      </c>
      <c r="P94" s="12">
        <f t="shared" si="17"/>
        <v>2.9641484772788664E-3</v>
      </c>
    </row>
    <row r="95" spans="1:16" x14ac:dyDescent="0.25">
      <c r="A95" s="2">
        <v>40806</v>
      </c>
      <c r="B95">
        <v>3.6</v>
      </c>
      <c r="C95">
        <f t="shared" si="11"/>
        <v>-9.4355331076207739E-4</v>
      </c>
      <c r="E95">
        <f t="shared" si="12"/>
        <v>2.2058503732312437E-3</v>
      </c>
      <c r="F95">
        <f t="shared" si="13"/>
        <v>4.8657758690844175E-6</v>
      </c>
      <c r="J95" s="10">
        <v>40970</v>
      </c>
      <c r="K95" s="11">
        <v>2.09</v>
      </c>
      <c r="L95" s="11">
        <v>-4.7619047619048716E-3</v>
      </c>
      <c r="M95" s="11">
        <f t="shared" si="14"/>
        <v>0.99523809523809514</v>
      </c>
      <c r="N95" s="11">
        <f t="shared" si="15"/>
        <v>-1.6125010779115506E-3</v>
      </c>
      <c r="O95" s="11">
        <f t="shared" si="16"/>
        <v>2.9465194216100155E-4</v>
      </c>
      <c r="P95" s="12">
        <f t="shared" si="17"/>
        <v>1.8909971642162808E-4</v>
      </c>
    </row>
    <row r="96" spans="1:16" x14ac:dyDescent="0.25">
      <c r="A96" s="2">
        <v>40807</v>
      </c>
      <c r="B96">
        <v>3.6</v>
      </c>
      <c r="C96">
        <f t="shared" si="11"/>
        <v>0</v>
      </c>
      <c r="E96">
        <f t="shared" si="12"/>
        <v>3.149403683993321E-3</v>
      </c>
      <c r="F96">
        <f t="shared" si="13"/>
        <v>9.9187435647507029E-6</v>
      </c>
      <c r="J96" s="10">
        <v>40973</v>
      </c>
      <c r="K96" s="11">
        <v>2.0699999999999998</v>
      </c>
      <c r="L96" s="11">
        <v>-9.5693779904306303E-3</v>
      </c>
      <c r="M96" s="11">
        <f t="shared" si="14"/>
        <v>0.99043062200956933</v>
      </c>
      <c r="N96" s="11">
        <f t="shared" si="15"/>
        <v>-6.4199743064373097E-3</v>
      </c>
      <c r="O96" s="11">
        <f t="shared" si="16"/>
        <v>4.8280841878455021E-4</v>
      </c>
      <c r="P96" s="12">
        <f t="shared" si="17"/>
        <v>3.4443004055065502E-4</v>
      </c>
    </row>
    <row r="97" spans="1:16" x14ac:dyDescent="0.25">
      <c r="A97" s="2">
        <v>40808</v>
      </c>
      <c r="B97">
        <v>3.3449999999999998</v>
      </c>
      <c r="C97">
        <f t="shared" si="11"/>
        <v>-7.0833333333333429E-2</v>
      </c>
      <c r="E97">
        <f t="shared" si="12"/>
        <v>-6.7683929649340113E-2</v>
      </c>
      <c r="F97">
        <f t="shared" si="13"/>
        <v>4.5811143327768216E-3</v>
      </c>
      <c r="J97" s="10">
        <v>40974</v>
      </c>
      <c r="K97" s="11">
        <v>2</v>
      </c>
      <c r="L97" s="11">
        <v>-3.3816425120772875E-2</v>
      </c>
      <c r="M97" s="11">
        <f t="shared" si="14"/>
        <v>0.96618357487922713</v>
      </c>
      <c r="N97" s="11">
        <f t="shared" si="15"/>
        <v>-3.0667021436779553E-2</v>
      </c>
      <c r="O97" s="11">
        <f t="shared" si="16"/>
        <v>2.1362836902133102E-3</v>
      </c>
      <c r="P97" s="12">
        <f t="shared" si="17"/>
        <v>1.8323428160887105E-3</v>
      </c>
    </row>
    <row r="98" spans="1:16" x14ac:dyDescent="0.25">
      <c r="A98" s="2">
        <v>40809</v>
      </c>
      <c r="B98">
        <v>3.55</v>
      </c>
      <c r="C98">
        <f t="shared" si="11"/>
        <v>6.1285500747384182E-2</v>
      </c>
      <c r="E98">
        <f t="shared" si="12"/>
        <v>6.4434904431377504E-2</v>
      </c>
      <c r="F98">
        <f t="shared" si="13"/>
        <v>4.1518569090807523E-3</v>
      </c>
      <c r="J98" s="10">
        <v>40975</v>
      </c>
      <c r="K98" s="11">
        <v>1.87</v>
      </c>
      <c r="L98" s="11">
        <v>-6.4999999999999947E-2</v>
      </c>
      <c r="M98" s="11">
        <f t="shared" si="14"/>
        <v>0.93500000000000005</v>
      </c>
      <c r="N98" s="11">
        <f t="shared" si="15"/>
        <v>-6.1850596316006624E-2</v>
      </c>
      <c r="O98" s="11">
        <f t="shared" si="16"/>
        <v>5.9913055167105152E-3</v>
      </c>
      <c r="P98" s="12">
        <f t="shared" si="17"/>
        <v>5.4744384887311292E-3</v>
      </c>
    </row>
    <row r="99" spans="1:16" x14ac:dyDescent="0.25">
      <c r="A99" s="2">
        <v>40812</v>
      </c>
      <c r="B99">
        <v>3.6</v>
      </c>
      <c r="C99">
        <f t="shared" si="11"/>
        <v>1.4084507042253596E-2</v>
      </c>
      <c r="E99">
        <f t="shared" si="12"/>
        <v>1.7233910726246918E-2</v>
      </c>
      <c r="F99">
        <f t="shared" si="13"/>
        <v>2.9700767892024859E-4</v>
      </c>
      <c r="J99" s="10">
        <v>40976</v>
      </c>
      <c r="K99" s="11">
        <v>1.9</v>
      </c>
      <c r="L99" s="11">
        <v>1.6042780748662996E-2</v>
      </c>
      <c r="M99" s="11">
        <f t="shared" si="14"/>
        <v>1.0160427807486629</v>
      </c>
      <c r="N99" s="11">
        <f t="shared" si="15"/>
        <v>1.9192184432656318E-2</v>
      </c>
      <c r="O99" s="11">
        <f t="shared" si="16"/>
        <v>1.3244190195549599E-5</v>
      </c>
      <c r="P99" s="12">
        <f t="shared" si="17"/>
        <v>4.9749495867514151E-5</v>
      </c>
    </row>
    <row r="100" spans="1:16" x14ac:dyDescent="0.25">
      <c r="A100" s="2">
        <v>40813</v>
      </c>
      <c r="B100">
        <v>3.25</v>
      </c>
      <c r="C100">
        <f t="shared" si="11"/>
        <v>-9.7222222222222238E-2</v>
      </c>
      <c r="E100">
        <f t="shared" si="12"/>
        <v>-9.4072818538228922E-2</v>
      </c>
      <c r="F100">
        <f t="shared" si="13"/>
        <v>8.8496951877265473E-3</v>
      </c>
      <c r="J100" s="10">
        <v>40977</v>
      </c>
      <c r="K100" s="11">
        <v>1.85</v>
      </c>
      <c r="L100" s="11">
        <v>-2.6315789473684119E-2</v>
      </c>
      <c r="M100" s="11">
        <f t="shared" si="14"/>
        <v>0.97368421052631593</v>
      </c>
      <c r="N100" s="11">
        <f t="shared" si="15"/>
        <v>-2.3166385789690797E-2</v>
      </c>
      <c r="O100" s="11">
        <f t="shared" si="16"/>
        <v>1.4991852304169168E-3</v>
      </c>
      <c r="P100" s="12">
        <f t="shared" si="17"/>
        <v>1.2464598280907289E-3</v>
      </c>
    </row>
    <row r="101" spans="1:16" x14ac:dyDescent="0.25">
      <c r="A101" s="2">
        <v>40814</v>
      </c>
      <c r="B101">
        <v>3.05</v>
      </c>
      <c r="C101">
        <f t="shared" si="11"/>
        <v>-6.153846153846159E-2</v>
      </c>
      <c r="E101">
        <f t="shared" si="12"/>
        <v>-5.8389057854468268E-2</v>
      </c>
      <c r="F101">
        <f t="shared" si="13"/>
        <v>3.4092820771324424E-3</v>
      </c>
      <c r="J101" s="10">
        <v>40980</v>
      </c>
      <c r="K101" s="11">
        <v>1.9300000000000002</v>
      </c>
      <c r="L101" s="11">
        <v>4.324324324324328E-2</v>
      </c>
      <c r="M101" s="11">
        <f t="shared" si="14"/>
        <v>1.0432432432432432</v>
      </c>
      <c r="N101" s="11">
        <f t="shared" si="15"/>
        <v>4.6392646927236603E-2</v>
      </c>
      <c r="O101" s="11">
        <f t="shared" si="16"/>
        <v>9.5108828734814181E-4</v>
      </c>
      <c r="P101" s="12">
        <f t="shared" si="17"/>
        <v>1.17332245459141E-3</v>
      </c>
    </row>
    <row r="102" spans="1:16" x14ac:dyDescent="0.25">
      <c r="A102" s="2">
        <v>40815</v>
      </c>
      <c r="B102">
        <v>3.1968999999999999</v>
      </c>
      <c r="C102">
        <f t="shared" si="11"/>
        <v>4.8163934426229522E-2</v>
      </c>
      <c r="E102">
        <f t="shared" si="12"/>
        <v>5.1313338110222845E-2</v>
      </c>
      <c r="F102">
        <f t="shared" si="13"/>
        <v>2.6330586680140483E-3</v>
      </c>
      <c r="J102" s="10">
        <v>40981</v>
      </c>
      <c r="K102" s="11">
        <v>3.63</v>
      </c>
      <c r="L102" s="11">
        <v>0.88082901554404125</v>
      </c>
      <c r="M102" s="11">
        <f t="shared" si="14"/>
        <v>1.8808290155440412</v>
      </c>
      <c r="N102" s="11">
        <f t="shared" si="15"/>
        <v>0.88397841922803455</v>
      </c>
      <c r="O102" s="11">
        <f t="shared" si="16"/>
        <v>0.75416283448589194</v>
      </c>
      <c r="P102" s="12">
        <f t="shared" si="17"/>
        <v>0.76010423067064681</v>
      </c>
    </row>
    <row r="103" spans="1:16" x14ac:dyDescent="0.25">
      <c r="A103" s="2">
        <v>40816</v>
      </c>
      <c r="B103">
        <v>3.0891000000000002</v>
      </c>
      <c r="C103">
        <f t="shared" si="11"/>
        <v>-3.3720166411210763E-2</v>
      </c>
      <c r="E103">
        <f t="shared" si="12"/>
        <v>-3.057076272721744E-2</v>
      </c>
      <c r="F103">
        <f t="shared" si="13"/>
        <v>9.345715337238271E-4</v>
      </c>
      <c r="J103" s="10">
        <v>40982</v>
      </c>
      <c r="K103" s="11">
        <v>3.55</v>
      </c>
      <c r="L103" s="11">
        <v>-2.2038567493112969E-2</v>
      </c>
      <c r="M103" s="11">
        <f t="shared" si="14"/>
        <v>0.97796143250688705</v>
      </c>
      <c r="N103" s="11">
        <f t="shared" si="15"/>
        <v>-1.8889163809119647E-2</v>
      </c>
      <c r="O103" s="11">
        <f t="shared" si="16"/>
        <v>1.1862576615662304E-3</v>
      </c>
      <c r="P103" s="12">
        <f t="shared" si="17"/>
        <v>9.6273777621599542E-4</v>
      </c>
    </row>
    <row r="104" spans="1:16" x14ac:dyDescent="0.25">
      <c r="A104" s="2">
        <v>40819</v>
      </c>
      <c r="B104">
        <v>2.7</v>
      </c>
      <c r="C104">
        <f t="shared" si="11"/>
        <v>-0.12595901718947267</v>
      </c>
      <c r="E104">
        <f t="shared" si="12"/>
        <v>-0.12280961350547935</v>
      </c>
      <c r="F104">
        <f t="shared" si="13"/>
        <v>1.5082201169365216E-2</v>
      </c>
      <c r="J104" s="10">
        <v>40983</v>
      </c>
      <c r="K104" s="11">
        <v>3.54</v>
      </c>
      <c r="L104" s="11">
        <v>-2.8169014084506445E-3</v>
      </c>
      <c r="M104" s="11">
        <f t="shared" si="14"/>
        <v>0.99718309859154941</v>
      </c>
      <c r="N104" s="11">
        <f t="shared" si="15"/>
        <v>3.3250227554267649E-4</v>
      </c>
      <c r="O104" s="11">
        <f t="shared" si="16"/>
        <v>2.3166134746927921E-4</v>
      </c>
      <c r="P104" s="12">
        <f t="shared" si="17"/>
        <v>1.3938989806455064E-4</v>
      </c>
    </row>
    <row r="105" spans="1:16" x14ac:dyDescent="0.25">
      <c r="A105" s="2">
        <v>40820</v>
      </c>
      <c r="B105">
        <v>2.4024999999999999</v>
      </c>
      <c r="C105">
        <f t="shared" si="11"/>
        <v>-0.1101851851851853</v>
      </c>
      <c r="E105">
        <f t="shared" si="12"/>
        <v>-0.10703578150119199</v>
      </c>
      <c r="F105">
        <f t="shared" si="13"/>
        <v>1.1456658521570913E-2</v>
      </c>
      <c r="J105" s="10">
        <v>40984</v>
      </c>
      <c r="K105" s="11">
        <v>3.64</v>
      </c>
      <c r="L105" s="11">
        <v>2.8248587570621493E-2</v>
      </c>
      <c r="M105" s="11">
        <f t="shared" si="14"/>
        <v>1.0282485875706215</v>
      </c>
      <c r="N105" s="11">
        <f t="shared" si="15"/>
        <v>3.1397991254614815E-2</v>
      </c>
      <c r="O105" s="11">
        <f t="shared" si="16"/>
        <v>2.5106604178999392E-4</v>
      </c>
      <c r="P105" s="12">
        <f t="shared" si="17"/>
        <v>3.7091443789850155E-4</v>
      </c>
    </row>
    <row r="106" spans="1:16" x14ac:dyDescent="0.25">
      <c r="A106" s="2">
        <v>40821</v>
      </c>
      <c r="B106">
        <v>2.2000000000000002</v>
      </c>
      <c r="C106">
        <f t="shared" si="11"/>
        <v>-8.4287200832466047E-2</v>
      </c>
      <c r="E106">
        <f t="shared" si="12"/>
        <v>-8.1137797148472732E-2</v>
      </c>
      <c r="F106">
        <f t="shared" si="13"/>
        <v>6.58334212610671E-3</v>
      </c>
      <c r="J106" s="10">
        <v>40987</v>
      </c>
      <c r="K106" s="11">
        <v>3.81</v>
      </c>
      <c r="L106" s="11">
        <v>4.6703296703296683E-2</v>
      </c>
      <c r="M106" s="11">
        <f t="shared" si="14"/>
        <v>1.0467032967032968</v>
      </c>
      <c r="N106" s="11">
        <f t="shared" si="15"/>
        <v>4.9852700387290005E-2</v>
      </c>
      <c r="O106" s="11">
        <f t="shared" si="16"/>
        <v>1.1764744123314945E-3</v>
      </c>
      <c r="P106" s="12">
        <f t="shared" si="17"/>
        <v>1.4223343466086729E-3</v>
      </c>
    </row>
    <row r="107" spans="1:16" x14ac:dyDescent="0.25">
      <c r="A107" s="2">
        <v>40822</v>
      </c>
      <c r="B107">
        <v>2.4005999999999998</v>
      </c>
      <c r="C107">
        <f t="shared" si="11"/>
        <v>9.1181818181818017E-2</v>
      </c>
      <c r="E107">
        <f t="shared" si="12"/>
        <v>9.4331221865811332E-2</v>
      </c>
      <c r="F107">
        <f t="shared" si="13"/>
        <v>8.8983794186969223E-3</v>
      </c>
      <c r="J107" s="10">
        <v>40988</v>
      </c>
      <c r="K107" s="11">
        <v>3.98</v>
      </c>
      <c r="L107" s="11">
        <v>4.4619422572178456E-2</v>
      </c>
      <c r="M107" s="11">
        <f t="shared" si="14"/>
        <v>1.0446194225721785</v>
      </c>
      <c r="N107" s="11">
        <f t="shared" si="15"/>
        <v>4.7768826256171779E-2</v>
      </c>
      <c r="O107" s="11">
        <f t="shared" si="16"/>
        <v>1.0378641253528992E-3</v>
      </c>
      <c r="P107" s="12">
        <f t="shared" si="17"/>
        <v>1.2694950526744939E-3</v>
      </c>
    </row>
    <row r="108" spans="1:16" x14ac:dyDescent="0.25">
      <c r="A108" s="2">
        <v>40823</v>
      </c>
      <c r="B108">
        <v>2.25</v>
      </c>
      <c r="C108">
        <f t="shared" si="11"/>
        <v>-6.273431642089472E-2</v>
      </c>
      <c r="E108">
        <f t="shared" si="12"/>
        <v>-5.9584912736901398E-2</v>
      </c>
      <c r="F108">
        <f t="shared" si="13"/>
        <v>3.5503618258641545E-3</v>
      </c>
      <c r="J108" s="10">
        <v>40989</v>
      </c>
      <c r="K108" s="11">
        <v>4.04</v>
      </c>
      <c r="L108" s="11">
        <v>1.5075376884422124E-2</v>
      </c>
      <c r="M108" s="11">
        <f t="shared" si="14"/>
        <v>1.0150753768844221</v>
      </c>
      <c r="N108" s="11">
        <f t="shared" si="15"/>
        <v>1.8224780568415446E-2</v>
      </c>
      <c r="O108" s="11">
        <f t="shared" si="16"/>
        <v>7.1387982125243583E-6</v>
      </c>
      <c r="P108" s="12">
        <f t="shared" si="17"/>
        <v>3.7038524349915287E-5</v>
      </c>
    </row>
    <row r="109" spans="1:16" x14ac:dyDescent="0.25">
      <c r="A109" s="2">
        <v>40826</v>
      </c>
      <c r="B109">
        <v>2.3525</v>
      </c>
      <c r="C109">
        <f t="shared" si="11"/>
        <v>4.5555555555555571E-2</v>
      </c>
      <c r="E109">
        <f t="shared" si="12"/>
        <v>4.8704959239548894E-2</v>
      </c>
      <c r="F109">
        <f t="shared" si="13"/>
        <v>2.3721730545261193E-3</v>
      </c>
      <c r="J109" s="10">
        <v>40990</v>
      </c>
      <c r="K109" s="11">
        <v>3.9699999999999998</v>
      </c>
      <c r="L109" s="11">
        <v>-1.7326732673267398E-2</v>
      </c>
      <c r="M109" s="11">
        <f t="shared" si="14"/>
        <v>0.98267326732673266</v>
      </c>
      <c r="N109" s="11">
        <f t="shared" si="15"/>
        <v>-1.4177328989274077E-2</v>
      </c>
      <c r="O109" s="11">
        <f t="shared" si="16"/>
        <v>8.838881576686392E-4</v>
      </c>
      <c r="P109" s="12">
        <f t="shared" si="17"/>
        <v>6.9254139132975611E-4</v>
      </c>
    </row>
    <row r="110" spans="1:16" x14ac:dyDescent="0.25">
      <c r="A110" s="2">
        <v>40827</v>
      </c>
      <c r="B110">
        <v>2.2999999999999998</v>
      </c>
      <c r="C110">
        <f t="shared" si="11"/>
        <v>-2.2316684378321027E-2</v>
      </c>
      <c r="E110">
        <f t="shared" si="12"/>
        <v>-1.9167280694327705E-2</v>
      </c>
      <c r="F110">
        <f t="shared" si="13"/>
        <v>3.6738464921514752E-4</v>
      </c>
      <c r="J110" s="10">
        <v>40991</v>
      </c>
      <c r="K110" s="11">
        <v>4.04</v>
      </c>
      <c r="L110" s="11">
        <v>1.7632241813602088E-2</v>
      </c>
      <c r="M110" s="11">
        <f t="shared" si="14"/>
        <v>1.0176322418136021</v>
      </c>
      <c r="N110" s="11">
        <f t="shared" si="15"/>
        <v>2.0781645497595411E-2</v>
      </c>
      <c r="O110" s="11">
        <f t="shared" si="16"/>
        <v>2.733949071113425E-5</v>
      </c>
      <c r="P110" s="12">
        <f t="shared" si="17"/>
        <v>7.4697876332083864E-5</v>
      </c>
    </row>
    <row r="111" spans="1:16" x14ac:dyDescent="0.25">
      <c r="A111" s="2">
        <v>40828</v>
      </c>
      <c r="B111">
        <v>2.2749999999999999</v>
      </c>
      <c r="C111">
        <f t="shared" si="11"/>
        <v>-1.0869565217391266E-2</v>
      </c>
      <c r="E111">
        <f t="shared" si="12"/>
        <v>-7.7201615333979453E-3</v>
      </c>
      <c r="F111">
        <f t="shared" si="13"/>
        <v>5.9600894101757311E-5</v>
      </c>
      <c r="J111" s="10">
        <v>40994</v>
      </c>
      <c r="K111" s="11">
        <v>4.05</v>
      </c>
      <c r="L111" s="11">
        <v>2.4752475247524224E-3</v>
      </c>
      <c r="M111" s="11">
        <f t="shared" si="14"/>
        <v>1.0024752475247525</v>
      </c>
      <c r="N111" s="11">
        <f t="shared" si="15"/>
        <v>5.6246512087457434E-3</v>
      </c>
      <c r="O111" s="11">
        <f t="shared" si="16"/>
        <v>9.8570672369817117E-5</v>
      </c>
      <c r="P111" s="12">
        <f t="shared" si="17"/>
        <v>4.2434814292825674E-5</v>
      </c>
    </row>
    <row r="112" spans="1:16" x14ac:dyDescent="0.25">
      <c r="A112" s="2">
        <v>40829</v>
      </c>
      <c r="B112">
        <v>2.2250000000000001</v>
      </c>
      <c r="C112">
        <f t="shared" si="11"/>
        <v>-2.19780219780219E-2</v>
      </c>
      <c r="E112">
        <f t="shared" si="12"/>
        <v>-1.8828618294028578E-2</v>
      </c>
      <c r="F112">
        <f t="shared" si="13"/>
        <v>3.5451686686222765E-4</v>
      </c>
      <c r="J112" s="10">
        <v>40995</v>
      </c>
      <c r="K112" s="11">
        <v>4.03</v>
      </c>
      <c r="L112" s="11">
        <v>-4.9382716049381666E-3</v>
      </c>
      <c r="M112" s="11">
        <f t="shared" si="14"/>
        <v>0.9950617283950618</v>
      </c>
      <c r="N112" s="11">
        <f t="shared" si="15"/>
        <v>-1.7888679209448455E-3</v>
      </c>
      <c r="O112" s="11">
        <f t="shared" si="16"/>
        <v>3.0073787235956889E-4</v>
      </c>
      <c r="P112" s="12">
        <f t="shared" si="17"/>
        <v>1.9398138720798773E-4</v>
      </c>
    </row>
    <row r="113" spans="1:16" x14ac:dyDescent="0.25">
      <c r="A113" s="2">
        <v>40830</v>
      </c>
      <c r="B113">
        <v>2.1749999999999998</v>
      </c>
      <c r="C113">
        <f t="shared" si="11"/>
        <v>-2.2471910112359668E-2</v>
      </c>
      <c r="E113">
        <f t="shared" si="12"/>
        <v>-1.9322506428366346E-2</v>
      </c>
      <c r="F113">
        <f t="shared" si="13"/>
        <v>3.7335925467425876E-4</v>
      </c>
      <c r="J113" s="10">
        <v>40996</v>
      </c>
      <c r="K113" s="11">
        <v>4.01</v>
      </c>
      <c r="L113" s="11">
        <v>-4.9627791563276579E-3</v>
      </c>
      <c r="M113" s="11">
        <f t="shared" si="14"/>
        <v>0.9950372208436723</v>
      </c>
      <c r="N113" s="11">
        <f t="shared" si="15"/>
        <v>-1.8133754723343369E-3</v>
      </c>
      <c r="O113" s="11">
        <f t="shared" si="16"/>
        <v>3.0158848287013839E-4</v>
      </c>
      <c r="P113" s="12">
        <f t="shared" si="17"/>
        <v>1.9466465646028356E-4</v>
      </c>
    </row>
    <row r="114" spans="1:16" x14ac:dyDescent="0.25">
      <c r="A114" s="2">
        <v>40833</v>
      </c>
      <c r="B114">
        <v>2.06</v>
      </c>
      <c r="C114">
        <f t="shared" si="11"/>
        <v>-5.28735632183907E-2</v>
      </c>
      <c r="E114">
        <f t="shared" si="12"/>
        <v>-4.9724159534397377E-2</v>
      </c>
      <c r="F114">
        <f t="shared" si="13"/>
        <v>2.4724920414022017E-3</v>
      </c>
      <c r="J114" s="10">
        <v>40997</v>
      </c>
      <c r="K114" s="11">
        <v>4.16</v>
      </c>
      <c r="L114" s="11">
        <v>3.7406483790523783E-2</v>
      </c>
      <c r="M114" s="11">
        <f t="shared" si="14"/>
        <v>1.0374064837905237</v>
      </c>
      <c r="N114" s="11">
        <f t="shared" si="15"/>
        <v>4.0555887474517105E-2</v>
      </c>
      <c r="O114" s="11">
        <f t="shared" si="16"/>
        <v>6.2514800181007863E-4</v>
      </c>
      <c r="P114" s="12">
        <f t="shared" si="17"/>
        <v>8.0752789493447337E-4</v>
      </c>
    </row>
    <row r="115" spans="1:16" x14ac:dyDescent="0.25">
      <c r="A115" s="2">
        <v>40834</v>
      </c>
      <c r="B115">
        <v>2.0299999999999998</v>
      </c>
      <c r="C115">
        <f t="shared" si="11"/>
        <v>-1.4563106796116625E-2</v>
      </c>
      <c r="E115">
        <f t="shared" si="12"/>
        <v>-1.1413703112123304E-2</v>
      </c>
      <c r="F115">
        <f t="shared" si="13"/>
        <v>1.302726187316932E-4</v>
      </c>
      <c r="J115" s="10">
        <v>40998</v>
      </c>
      <c r="K115" s="11">
        <v>4.0999999999999996</v>
      </c>
      <c r="L115" s="11">
        <v>-1.4423076923077042E-2</v>
      </c>
      <c r="M115" s="11">
        <f t="shared" si="14"/>
        <v>0.98557692307692291</v>
      </c>
      <c r="N115" s="11">
        <f t="shared" si="15"/>
        <v>-1.1273673239083721E-2</v>
      </c>
      <c r="O115" s="11">
        <f t="shared" si="16"/>
        <v>7.1966651330551278E-4</v>
      </c>
      <c r="P115" s="12">
        <f t="shared" si="17"/>
        <v>5.4814634649541657E-4</v>
      </c>
    </row>
    <row r="116" spans="1:16" x14ac:dyDescent="0.25">
      <c r="A116" s="2">
        <v>40835</v>
      </c>
      <c r="B116">
        <v>2.19</v>
      </c>
      <c r="C116">
        <f t="shared" si="11"/>
        <v>7.8817733990147867E-2</v>
      </c>
      <c r="E116">
        <f t="shared" si="12"/>
        <v>8.1967137674141183E-2</v>
      </c>
      <c r="F116">
        <f t="shared" si="13"/>
        <v>6.7186116584916147E-3</v>
      </c>
      <c r="J116" s="10">
        <v>41001</v>
      </c>
      <c r="K116" s="11">
        <v>4.13</v>
      </c>
      <c r="L116" s="11">
        <v>7.3170731707317685E-3</v>
      </c>
      <c r="M116" s="11">
        <f t="shared" si="14"/>
        <v>1.0073170731707317</v>
      </c>
      <c r="N116" s="11">
        <f t="shared" si="15"/>
        <v>1.046647685472509E-2</v>
      </c>
      <c r="O116" s="11">
        <f t="shared" si="16"/>
        <v>2.5871981321757957E-5</v>
      </c>
      <c r="P116" s="12">
        <f t="shared" si="17"/>
        <v>2.796839228315145E-6</v>
      </c>
    </row>
    <row r="117" spans="1:16" x14ac:dyDescent="0.25">
      <c r="A117" s="2">
        <v>40836</v>
      </c>
      <c r="B117">
        <v>2.13</v>
      </c>
      <c r="C117">
        <f t="shared" si="11"/>
        <v>-2.7397260273972629E-2</v>
      </c>
      <c r="E117">
        <f t="shared" si="12"/>
        <v>-2.4247856589979307E-2</v>
      </c>
      <c r="F117">
        <f t="shared" si="13"/>
        <v>5.8795854920820287E-4</v>
      </c>
      <c r="J117" s="10">
        <v>41002</v>
      </c>
      <c r="K117" s="11">
        <v>4.3499999999999996</v>
      </c>
      <c r="L117" s="11">
        <v>5.3268765133171851E-2</v>
      </c>
      <c r="M117" s="11">
        <f t="shared" si="14"/>
        <v>1.0532687651331718</v>
      </c>
      <c r="N117" s="11">
        <f t="shared" si="15"/>
        <v>5.6418168817165174E-2</v>
      </c>
      <c r="O117" s="11">
        <f t="shared" si="16"/>
        <v>1.6699679386311941E-3</v>
      </c>
      <c r="P117" s="12">
        <f t="shared" si="17"/>
        <v>1.9606578818615666E-3</v>
      </c>
    </row>
    <row r="118" spans="1:16" x14ac:dyDescent="0.25">
      <c r="A118" s="2">
        <v>40837</v>
      </c>
      <c r="B118">
        <v>2.25</v>
      </c>
      <c r="C118">
        <f t="shared" si="11"/>
        <v>5.6338028169014134E-2</v>
      </c>
      <c r="E118">
        <f t="shared" si="12"/>
        <v>5.9487431853007457E-2</v>
      </c>
      <c r="F118">
        <f t="shared" si="13"/>
        <v>3.5387545484662063E-3</v>
      </c>
      <c r="J118" s="10">
        <v>41003</v>
      </c>
      <c r="K118" s="11">
        <v>4.3099999999999996</v>
      </c>
      <c r="L118" s="11">
        <v>-9.1954022988505833E-3</v>
      </c>
      <c r="M118" s="11">
        <f t="shared" si="14"/>
        <v>0.99080459770114937</v>
      </c>
      <c r="N118" s="11">
        <f t="shared" si="15"/>
        <v>-6.0459986148572627E-3</v>
      </c>
      <c r="O118" s="11">
        <f t="shared" si="16"/>
        <v>4.6651361421936146E-4</v>
      </c>
      <c r="P118" s="12">
        <f t="shared" si="17"/>
        <v>3.3068879842824994E-4</v>
      </c>
    </row>
    <row r="119" spans="1:16" x14ac:dyDescent="0.25">
      <c r="A119" s="2">
        <v>40840</v>
      </c>
      <c r="B119">
        <v>2.39</v>
      </c>
      <c r="C119">
        <f t="shared" si="11"/>
        <v>6.2222222222222276E-2</v>
      </c>
      <c r="E119">
        <f t="shared" si="12"/>
        <v>6.5371625906215591E-2</v>
      </c>
      <c r="F119">
        <f t="shared" si="13"/>
        <v>4.2734494736221974E-3</v>
      </c>
      <c r="J119" s="10">
        <v>41004</v>
      </c>
      <c r="K119" s="11">
        <v>4.3499999999999996</v>
      </c>
      <c r="L119" s="11">
        <v>9.28074245939676E-3</v>
      </c>
      <c r="M119" s="11">
        <f t="shared" si="14"/>
        <v>1.0092807424593968</v>
      </c>
      <c r="N119" s="11">
        <f t="shared" si="15"/>
        <v>1.2430146143390081E-2</v>
      </c>
      <c r="O119" s="11">
        <f t="shared" si="16"/>
        <v>9.7517641102559344E-6</v>
      </c>
      <c r="P119" s="12">
        <f t="shared" si="17"/>
        <v>8.4852173155090359E-8</v>
      </c>
    </row>
    <row r="120" spans="1:16" x14ac:dyDescent="0.25">
      <c r="A120" s="2">
        <v>40841</v>
      </c>
      <c r="B120">
        <v>2.68</v>
      </c>
      <c r="C120">
        <f t="shared" si="11"/>
        <v>0.12133891213389122</v>
      </c>
      <c r="E120">
        <f t="shared" si="12"/>
        <v>0.12448831581788454</v>
      </c>
      <c r="F120">
        <f t="shared" si="13"/>
        <v>1.5497340775173361E-2</v>
      </c>
      <c r="J120" s="10">
        <v>41008</v>
      </c>
      <c r="K120" s="11">
        <v>4.38</v>
      </c>
      <c r="L120" s="11">
        <v>6.8965517241379891E-3</v>
      </c>
      <c r="M120" s="11">
        <f t="shared" si="14"/>
        <v>1.0068965517241379</v>
      </c>
      <c r="N120" s="11">
        <f t="shared" si="15"/>
        <v>1.0045955408131311E-2</v>
      </c>
      <c r="O120" s="11">
        <f t="shared" si="16"/>
        <v>3.0326742871045519E-5</v>
      </c>
      <c r="P120" s="12">
        <f t="shared" si="17"/>
        <v>4.3802168973564643E-6</v>
      </c>
    </row>
    <row r="121" spans="1:16" x14ac:dyDescent="0.25">
      <c r="A121" s="2">
        <v>40842</v>
      </c>
      <c r="B121">
        <v>2.61</v>
      </c>
      <c r="C121">
        <f t="shared" si="11"/>
        <v>-2.611940298507473E-2</v>
      </c>
      <c r="E121">
        <f t="shared" si="12"/>
        <v>-2.2969999301081408E-2</v>
      </c>
      <c r="F121">
        <f t="shared" si="13"/>
        <v>5.2762086789168031E-4</v>
      </c>
      <c r="J121" s="10">
        <v>41009</v>
      </c>
      <c r="K121" s="11">
        <v>4.6500000000000004</v>
      </c>
      <c r="L121" s="11">
        <v>6.1643835616438464E-2</v>
      </c>
      <c r="M121" s="11">
        <f t="shared" si="14"/>
        <v>1.0616438356164384</v>
      </c>
      <c r="N121" s="11">
        <f t="shared" si="15"/>
        <v>6.4793239300431779E-2</v>
      </c>
      <c r="O121" s="11">
        <f t="shared" si="16"/>
        <v>2.42460829502313E-3</v>
      </c>
      <c r="P121" s="12">
        <f t="shared" si="17"/>
        <v>2.7724844830368943E-3</v>
      </c>
    </row>
    <row r="122" spans="1:16" x14ac:dyDescent="0.25">
      <c r="A122" s="2">
        <v>40843</v>
      </c>
      <c r="B122">
        <v>2.69</v>
      </c>
      <c r="C122">
        <f t="shared" si="11"/>
        <v>3.0651340996168612E-2</v>
      </c>
      <c r="E122">
        <f t="shared" si="12"/>
        <v>3.3800744680161934E-2</v>
      </c>
      <c r="F122">
        <f t="shared" si="13"/>
        <v>1.1424903409334953E-3</v>
      </c>
      <c r="J122" s="10">
        <v>41010</v>
      </c>
      <c r="K122" s="11">
        <v>4.83</v>
      </c>
      <c r="L122" s="11">
        <v>3.8709677419354778E-2</v>
      </c>
      <c r="M122" s="11">
        <f t="shared" si="14"/>
        <v>1.0387096774193547</v>
      </c>
      <c r="N122" s="11">
        <f t="shared" si="15"/>
        <v>4.18590811033481E-2</v>
      </c>
      <c r="O122" s="11">
        <f t="shared" si="16"/>
        <v>6.9201371142981253E-4</v>
      </c>
      <c r="P122" s="12">
        <f t="shared" si="17"/>
        <v>8.8329200726107243E-4</v>
      </c>
    </row>
    <row r="123" spans="1:16" x14ac:dyDescent="0.25">
      <c r="A123" s="2">
        <v>40844</v>
      </c>
      <c r="B123">
        <v>2.64</v>
      </c>
      <c r="C123">
        <f t="shared" si="11"/>
        <v>-1.8587360594795474E-2</v>
      </c>
      <c r="E123">
        <f t="shared" si="12"/>
        <v>-1.5437956910802153E-2</v>
      </c>
      <c r="F123">
        <f t="shared" si="13"/>
        <v>2.3833051357978396E-4</v>
      </c>
      <c r="J123" s="10">
        <v>41011</v>
      </c>
      <c r="K123" s="11">
        <v>5.34</v>
      </c>
      <c r="L123" s="11">
        <v>0.10559006211180119</v>
      </c>
      <c r="M123" s="11">
        <f t="shared" si="14"/>
        <v>1.1055900621118011</v>
      </c>
      <c r="N123" s="11">
        <f t="shared" si="15"/>
        <v>0.10873946579579451</v>
      </c>
      <c r="O123" s="11">
        <f t="shared" si="16"/>
        <v>8.6837308983944428E-3</v>
      </c>
      <c r="P123" s="12">
        <f t="shared" si="17"/>
        <v>9.3316785509638036E-3</v>
      </c>
    </row>
    <row r="124" spans="1:16" x14ac:dyDescent="0.25">
      <c r="A124" s="2">
        <v>40847</v>
      </c>
      <c r="B124">
        <v>2.37</v>
      </c>
      <c r="C124">
        <f t="shared" si="11"/>
        <v>-0.10227272727272728</v>
      </c>
      <c r="E124">
        <f t="shared" si="12"/>
        <v>-9.9123323588733964E-2</v>
      </c>
      <c r="F124">
        <f t="shared" si="13"/>
        <v>9.8254332792768635E-3</v>
      </c>
      <c r="J124" s="10">
        <v>41012</v>
      </c>
      <c r="K124" s="11">
        <v>5.39</v>
      </c>
      <c r="L124" s="11">
        <v>9.3632958801497801E-3</v>
      </c>
      <c r="M124" s="11">
        <f t="shared" si="14"/>
        <v>1.0093632958801497</v>
      </c>
      <c r="N124" s="11">
        <f t="shared" si="15"/>
        <v>1.2512699564143101E-2</v>
      </c>
      <c r="O124" s="11">
        <f t="shared" si="16"/>
        <v>9.2429865922853924E-6</v>
      </c>
      <c r="P124" s="12">
        <f t="shared" si="17"/>
        <v>1.3976186669171458E-7</v>
      </c>
    </row>
    <row r="125" spans="1:16" x14ac:dyDescent="0.25">
      <c r="A125" s="2">
        <v>40848</v>
      </c>
      <c r="B125">
        <v>5</v>
      </c>
      <c r="C125">
        <f t="shared" si="11"/>
        <v>1.109704641350211</v>
      </c>
      <c r="E125">
        <f t="shared" si="12"/>
        <v>1.1128540450342044</v>
      </c>
      <c r="F125">
        <f t="shared" si="13"/>
        <v>1.2384441255489911</v>
      </c>
      <c r="J125" s="10">
        <v>41015</v>
      </c>
      <c r="K125" s="11">
        <v>5.9399999999999995</v>
      </c>
      <c r="L125" s="11">
        <v>0.10204081632653059</v>
      </c>
      <c r="M125" s="11">
        <f t="shared" si="14"/>
        <v>1.1020408163265305</v>
      </c>
      <c r="N125" s="11">
        <f t="shared" si="15"/>
        <v>0.1051902200105239</v>
      </c>
      <c r="O125" s="11">
        <f t="shared" si="16"/>
        <v>8.0348441882639888E-3</v>
      </c>
      <c r="P125" s="12">
        <f t="shared" si="17"/>
        <v>8.6585570551466588E-3</v>
      </c>
    </row>
    <row r="126" spans="1:16" x14ac:dyDescent="0.25">
      <c r="A126" s="2">
        <v>40849</v>
      </c>
      <c r="B126">
        <v>4.9000000000000004</v>
      </c>
      <c r="C126">
        <f t="shared" si="11"/>
        <v>-1.9999999999999928E-2</v>
      </c>
      <c r="E126">
        <f t="shared" si="12"/>
        <v>-1.6850596316006605E-2</v>
      </c>
      <c r="F126">
        <f t="shared" si="13"/>
        <v>2.839425962050154E-4</v>
      </c>
      <c r="J126" s="10">
        <v>41016</v>
      </c>
      <c r="K126" s="11">
        <v>6.49</v>
      </c>
      <c r="L126" s="11">
        <v>9.2592592592592726E-2</v>
      </c>
      <c r="M126" s="11">
        <f t="shared" si="14"/>
        <v>1.0925925925925928</v>
      </c>
      <c r="N126" s="11">
        <f t="shared" si="15"/>
        <v>9.5741996276586042E-2</v>
      </c>
      <c r="O126" s="11">
        <f t="shared" si="16"/>
        <v>6.4302867330481451E-3</v>
      </c>
      <c r="P126" s="12">
        <f t="shared" si="17"/>
        <v>6.9894857028481869E-3</v>
      </c>
    </row>
    <row r="127" spans="1:16" x14ac:dyDescent="0.25">
      <c r="A127" s="2">
        <v>40850</v>
      </c>
      <c r="B127">
        <v>5.4</v>
      </c>
      <c r="C127">
        <f t="shared" si="11"/>
        <v>0.1020408163265306</v>
      </c>
      <c r="E127">
        <f t="shared" si="12"/>
        <v>0.10519022001052392</v>
      </c>
      <c r="F127">
        <f t="shared" si="13"/>
        <v>1.1064982385862426E-2</v>
      </c>
      <c r="J127" s="10">
        <v>41017</v>
      </c>
      <c r="K127" s="11">
        <v>6.44</v>
      </c>
      <c r="L127" s="11">
        <v>-7.7041602465331002E-3</v>
      </c>
      <c r="M127" s="11">
        <f t="shared" si="14"/>
        <v>0.99229583975346691</v>
      </c>
      <c r="N127" s="11">
        <f t="shared" si="15"/>
        <v>-4.5547565625397787E-3</v>
      </c>
      <c r="O127" s="11">
        <f t="shared" si="16"/>
        <v>4.0431896292461019E-4</v>
      </c>
      <c r="P127" s="12">
        <f t="shared" si="17"/>
        <v>2.7867657284627329E-4</v>
      </c>
    </row>
    <row r="128" spans="1:16" x14ac:dyDescent="0.25">
      <c r="A128" s="2">
        <v>40851</v>
      </c>
      <c r="B128">
        <v>5.1100000000000003</v>
      </c>
      <c r="C128">
        <f t="shared" si="11"/>
        <v>-5.3703703703703705E-2</v>
      </c>
      <c r="E128">
        <f t="shared" si="12"/>
        <v>-5.0554300019710383E-2</v>
      </c>
      <c r="F128">
        <f t="shared" si="13"/>
        <v>2.555737250482889E-3</v>
      </c>
      <c r="J128" s="10">
        <v>41018</v>
      </c>
      <c r="K128" s="11">
        <v>6.26</v>
      </c>
      <c r="L128" s="11">
        <v>-2.7950310559006302E-2</v>
      </c>
      <c r="M128" s="11">
        <f t="shared" si="14"/>
        <v>0.97204968944099368</v>
      </c>
      <c r="N128" s="11">
        <f t="shared" si="15"/>
        <v>-2.480090687501298E-2</v>
      </c>
      <c r="O128" s="11">
        <f t="shared" si="16"/>
        <v>1.6284319579288073E-3</v>
      </c>
      <c r="P128" s="12">
        <f t="shared" si="17"/>
        <v>1.3645457990363789E-3</v>
      </c>
    </row>
    <row r="129" spans="1:16" x14ac:dyDescent="0.25">
      <c r="A129" s="2">
        <v>40854</v>
      </c>
      <c r="B129">
        <v>4.97</v>
      </c>
      <c r="C129">
        <f t="shared" si="11"/>
        <v>-2.7397260273972712E-2</v>
      </c>
      <c r="E129">
        <f t="shared" si="12"/>
        <v>-2.424785658997939E-2</v>
      </c>
      <c r="F129">
        <f t="shared" si="13"/>
        <v>5.8795854920820688E-4</v>
      </c>
      <c r="J129" s="10">
        <v>41019</v>
      </c>
      <c r="K129" s="11">
        <v>5.9399999999999995</v>
      </c>
      <c r="L129" s="11">
        <v>-5.1118210862619855E-2</v>
      </c>
      <c r="M129" s="11">
        <f t="shared" si="14"/>
        <v>0.94888178913738019</v>
      </c>
      <c r="N129" s="11">
        <f t="shared" si="15"/>
        <v>-4.7968807178626532E-2</v>
      </c>
      <c r="O129" s="11">
        <f t="shared" si="16"/>
        <v>4.0350107910052052E-3</v>
      </c>
      <c r="P129" s="12">
        <f t="shared" si="17"/>
        <v>3.6129307135628641E-3</v>
      </c>
    </row>
    <row r="130" spans="1:16" x14ac:dyDescent="0.25">
      <c r="A130" s="2">
        <v>40855</v>
      </c>
      <c r="B130">
        <v>4.9000000000000004</v>
      </c>
      <c r="C130">
        <f t="shared" si="11"/>
        <v>-1.40845070422534E-2</v>
      </c>
      <c r="E130">
        <f t="shared" si="12"/>
        <v>-1.0935103358260079E-2</v>
      </c>
      <c r="F130">
        <f t="shared" si="13"/>
        <v>1.1957648545583087E-4</v>
      </c>
      <c r="J130" s="10">
        <v>41022</v>
      </c>
      <c r="K130" s="11">
        <v>5.77</v>
      </c>
      <c r="L130" s="11">
        <v>-2.8619528619528611E-2</v>
      </c>
      <c r="M130" s="11">
        <f t="shared" si="14"/>
        <v>0.97138047138047134</v>
      </c>
      <c r="N130" s="11">
        <f t="shared" si="15"/>
        <v>-2.5470124935535288E-2</v>
      </c>
      <c r="O130" s="11">
        <f t="shared" si="16"/>
        <v>1.6828908404434599E-3</v>
      </c>
      <c r="P130" s="12">
        <f t="shared" si="17"/>
        <v>1.4144351596707132E-3</v>
      </c>
    </row>
    <row r="131" spans="1:16" ht="15.75" thickBot="1" x14ac:dyDescent="0.3">
      <c r="A131" s="2">
        <v>40856</v>
      </c>
      <c r="B131">
        <v>4.72</v>
      </c>
      <c r="C131">
        <f t="shared" si="11"/>
        <v>-3.6734693877551142E-2</v>
      </c>
      <c r="E131">
        <f t="shared" si="12"/>
        <v>-3.3585290193557819E-2</v>
      </c>
      <c r="F131">
        <f t="shared" si="13"/>
        <v>1.127971717385491E-3</v>
      </c>
      <c r="J131" s="13">
        <v>41023</v>
      </c>
      <c r="K131" s="14">
        <v>5.68</v>
      </c>
      <c r="L131" s="14">
        <v>-1.5597920277296336E-2</v>
      </c>
      <c r="M131" s="14">
        <f t="shared" si="14"/>
        <v>0.98440207972270366</v>
      </c>
      <c r="N131" s="14">
        <f t="shared" si="15"/>
        <v>-1.2448516593303016E-2</v>
      </c>
      <c r="O131" s="11">
        <f t="shared" si="16"/>
        <v>7.840808776684423E-4</v>
      </c>
      <c r="P131" s="12">
        <f t="shared" si="17"/>
        <v>6.0453870319037946E-4</v>
      </c>
    </row>
    <row r="132" spans="1:16" x14ac:dyDescent="0.25">
      <c r="A132" s="2">
        <v>40857</v>
      </c>
      <c r="B132">
        <v>4.4000000000000004</v>
      </c>
      <c r="C132">
        <f t="shared" ref="C132:C195" si="18">(B132-B131)/B131</f>
        <v>-6.77966101694914E-2</v>
      </c>
      <c r="E132">
        <f t="shared" si="12"/>
        <v>-6.4647206485498085E-2</v>
      </c>
      <c r="F132">
        <f t="shared" si="13"/>
        <v>4.1792613063786257E-3</v>
      </c>
    </row>
    <row r="133" spans="1:16" x14ac:dyDescent="0.25">
      <c r="A133" s="2">
        <v>40858</v>
      </c>
      <c r="B133">
        <v>4.1500000000000004</v>
      </c>
      <c r="C133">
        <f t="shared" si="18"/>
        <v>-5.6818181818181816E-2</v>
      </c>
      <c r="E133">
        <f t="shared" ref="E133:E196" si="19">C133-$D$3</f>
        <v>-5.3668778134188494E-2</v>
      </c>
      <c r="F133">
        <f t="shared" ref="F133:F196" si="20">E133^2</f>
        <v>2.8803377464167489E-3</v>
      </c>
    </row>
    <row r="134" spans="1:16" x14ac:dyDescent="0.25">
      <c r="A134" s="2">
        <v>40861</v>
      </c>
      <c r="B134">
        <v>4.1399999999999997</v>
      </c>
      <c r="C134">
        <f t="shared" si="18"/>
        <v>-2.4096385542170299E-3</v>
      </c>
      <c r="E134">
        <f t="shared" si="19"/>
        <v>7.3976512977629114E-4</v>
      </c>
      <c r="F134">
        <f t="shared" si="20"/>
        <v>5.4725244723293291E-7</v>
      </c>
    </row>
    <row r="135" spans="1:16" x14ac:dyDescent="0.25">
      <c r="A135" s="2">
        <v>40862</v>
      </c>
      <c r="B135">
        <v>3.91</v>
      </c>
      <c r="C135">
        <f t="shared" si="18"/>
        <v>-5.5555555555555448E-2</v>
      </c>
      <c r="E135">
        <f t="shared" si="19"/>
        <v>-5.2406151871562126E-2</v>
      </c>
      <c r="F135">
        <f t="shared" si="20"/>
        <v>2.7464047539852345E-3</v>
      </c>
    </row>
    <row r="136" spans="1:16" x14ac:dyDescent="0.25">
      <c r="A136" s="2">
        <v>40863</v>
      </c>
      <c r="B136">
        <v>3.9167999999999998</v>
      </c>
      <c r="C136">
        <f t="shared" si="18"/>
        <v>1.7391304347825307E-3</v>
      </c>
      <c r="E136">
        <f t="shared" si="19"/>
        <v>4.8885341187758519E-3</v>
      </c>
      <c r="F136">
        <f t="shared" si="20"/>
        <v>2.3897765830435595E-5</v>
      </c>
    </row>
    <row r="137" spans="1:16" x14ac:dyDescent="0.25">
      <c r="A137" s="2">
        <v>40864</v>
      </c>
      <c r="B137">
        <v>3.73</v>
      </c>
      <c r="C137">
        <f t="shared" si="18"/>
        <v>-4.769199346405225E-2</v>
      </c>
      <c r="E137">
        <f t="shared" si="19"/>
        <v>-4.4542589780058928E-2</v>
      </c>
      <c r="F137">
        <f t="shared" si="20"/>
        <v>1.9840423043146101E-3</v>
      </c>
    </row>
    <row r="138" spans="1:16" x14ac:dyDescent="0.25">
      <c r="A138" s="2">
        <v>40865</v>
      </c>
      <c r="B138">
        <v>3.73</v>
      </c>
      <c r="C138">
        <f t="shared" si="18"/>
        <v>0</v>
      </c>
      <c r="E138">
        <f t="shared" si="19"/>
        <v>3.149403683993321E-3</v>
      </c>
      <c r="F138">
        <f t="shared" si="20"/>
        <v>9.9187435647507029E-6</v>
      </c>
    </row>
    <row r="139" spans="1:16" x14ac:dyDescent="0.25">
      <c r="A139" s="2">
        <v>40868</v>
      </c>
      <c r="B139">
        <v>3.56</v>
      </c>
      <c r="C139">
        <f t="shared" si="18"/>
        <v>-4.5576407506702395E-2</v>
      </c>
      <c r="E139">
        <f t="shared" si="19"/>
        <v>-4.2427003822709072E-2</v>
      </c>
      <c r="F139">
        <f t="shared" si="20"/>
        <v>1.8000506533721703E-3</v>
      </c>
    </row>
    <row r="140" spans="1:16" x14ac:dyDescent="0.25">
      <c r="A140" s="2">
        <v>40869</v>
      </c>
      <c r="B140">
        <v>3.61</v>
      </c>
      <c r="C140">
        <f t="shared" si="18"/>
        <v>1.4044943820224668E-2</v>
      </c>
      <c r="E140">
        <f t="shared" si="19"/>
        <v>1.7194347504217989E-2</v>
      </c>
      <c r="F140">
        <f t="shared" si="20"/>
        <v>2.9564558609580739E-4</v>
      </c>
    </row>
    <row r="141" spans="1:16" x14ac:dyDescent="0.25">
      <c r="A141" s="2">
        <v>40870</v>
      </c>
      <c r="B141">
        <v>3.51</v>
      </c>
      <c r="C141">
        <f t="shared" si="18"/>
        <v>-2.7700831024930775E-2</v>
      </c>
      <c r="E141">
        <f t="shared" si="19"/>
        <v>-2.4551427340937453E-2</v>
      </c>
      <c r="F141">
        <f t="shared" si="20"/>
        <v>6.0277258447733113E-4</v>
      </c>
    </row>
    <row r="142" spans="1:16" x14ac:dyDescent="0.25">
      <c r="A142" s="2">
        <v>40872</v>
      </c>
      <c r="B142">
        <v>3.44</v>
      </c>
      <c r="C142">
        <f t="shared" si="18"/>
        <v>-1.9943019943019898E-2</v>
      </c>
      <c r="E142">
        <f t="shared" si="19"/>
        <v>-1.6793616259026575E-2</v>
      </c>
      <c r="F142">
        <f t="shared" si="20"/>
        <v>2.8202554705544173E-4</v>
      </c>
    </row>
    <row r="143" spans="1:16" x14ac:dyDescent="0.25">
      <c r="A143" s="2">
        <v>40875</v>
      </c>
      <c r="B143">
        <v>3.5</v>
      </c>
      <c r="C143">
        <f t="shared" si="18"/>
        <v>1.7441860465116296E-2</v>
      </c>
      <c r="E143">
        <f t="shared" si="19"/>
        <v>2.0591264149109618E-2</v>
      </c>
      <c r="F143">
        <f t="shared" si="20"/>
        <v>4.2400015925840709E-4</v>
      </c>
    </row>
    <row r="144" spans="1:16" x14ac:dyDescent="0.25">
      <c r="A144" s="2">
        <v>40876</v>
      </c>
      <c r="B144">
        <v>3.26</v>
      </c>
      <c r="C144">
        <f t="shared" si="18"/>
        <v>-6.857142857142863E-2</v>
      </c>
      <c r="E144">
        <f t="shared" si="19"/>
        <v>-6.5422024887435315E-2</v>
      </c>
      <c r="F144">
        <f t="shared" si="20"/>
        <v>4.2800413403722062E-3</v>
      </c>
    </row>
    <row r="145" spans="1:6" x14ac:dyDescent="0.25">
      <c r="A145" s="2">
        <v>40877</v>
      </c>
      <c r="B145">
        <v>3.5300000000000002</v>
      </c>
      <c r="C145">
        <f t="shared" si="18"/>
        <v>8.2822085889570699E-2</v>
      </c>
      <c r="E145">
        <f t="shared" si="19"/>
        <v>8.5971489573564014E-2</v>
      </c>
      <c r="F145">
        <f t="shared" si="20"/>
        <v>7.3910970194974264E-3</v>
      </c>
    </row>
    <row r="146" spans="1:6" x14ac:dyDescent="0.25">
      <c r="A146" s="2">
        <v>40878</v>
      </c>
      <c r="B146">
        <v>3.56</v>
      </c>
      <c r="C146">
        <f t="shared" si="18"/>
        <v>8.4985835694050427E-3</v>
      </c>
      <c r="E146">
        <f t="shared" si="19"/>
        <v>1.1647987253398363E-2</v>
      </c>
      <c r="F146">
        <f t="shared" si="20"/>
        <v>1.3567560705533076E-4</v>
      </c>
    </row>
    <row r="147" spans="1:6" x14ac:dyDescent="0.25">
      <c r="A147" s="2">
        <v>40879</v>
      </c>
      <c r="B147">
        <v>3.81</v>
      </c>
      <c r="C147">
        <f t="shared" si="18"/>
        <v>7.02247191011236E-2</v>
      </c>
      <c r="E147">
        <f t="shared" si="19"/>
        <v>7.3374122785116916E-2</v>
      </c>
      <c r="F147">
        <f t="shared" si="20"/>
        <v>5.3837618944854136E-3</v>
      </c>
    </row>
    <row r="148" spans="1:6" x14ac:dyDescent="0.25">
      <c r="A148" s="2">
        <v>40882</v>
      </c>
      <c r="B148">
        <v>3.79</v>
      </c>
      <c r="C148">
        <f t="shared" si="18"/>
        <v>-5.2493438320210016E-3</v>
      </c>
      <c r="E148">
        <f t="shared" si="19"/>
        <v>-2.0999401480276806E-3</v>
      </c>
      <c r="F148">
        <f t="shared" si="20"/>
        <v>4.4097486252985173E-6</v>
      </c>
    </row>
    <row r="149" spans="1:6" x14ac:dyDescent="0.25">
      <c r="A149" s="2">
        <v>40883</v>
      </c>
      <c r="B149">
        <v>3.67</v>
      </c>
      <c r="C149">
        <f t="shared" si="18"/>
        <v>-3.1662269129287629E-2</v>
      </c>
      <c r="E149">
        <f t="shared" si="19"/>
        <v>-2.8512865445294307E-2</v>
      </c>
      <c r="F149">
        <f t="shared" si="20"/>
        <v>8.1298349590145811E-4</v>
      </c>
    </row>
    <row r="150" spans="1:6" x14ac:dyDescent="0.25">
      <c r="A150" s="2">
        <v>40884</v>
      </c>
      <c r="B150">
        <v>3.7</v>
      </c>
      <c r="C150">
        <f t="shared" si="18"/>
        <v>8.1743869209809951E-3</v>
      </c>
      <c r="E150">
        <f t="shared" si="19"/>
        <v>1.1323790604974316E-2</v>
      </c>
      <c r="F150">
        <f t="shared" si="20"/>
        <v>1.2822823366530459E-4</v>
      </c>
    </row>
    <row r="151" spans="1:6" x14ac:dyDescent="0.25">
      <c r="A151" s="2">
        <v>40885</v>
      </c>
      <c r="B151">
        <v>3.67</v>
      </c>
      <c r="C151">
        <f t="shared" si="18"/>
        <v>-8.1081081081081745E-3</v>
      </c>
      <c r="E151">
        <f t="shared" si="19"/>
        <v>-4.9587044241148539E-3</v>
      </c>
      <c r="F151">
        <f t="shared" si="20"/>
        <v>2.4588749565736224E-5</v>
      </c>
    </row>
    <row r="152" spans="1:6" x14ac:dyDescent="0.25">
      <c r="A152" s="2">
        <v>40886</v>
      </c>
      <c r="B152">
        <v>3.61</v>
      </c>
      <c r="C152">
        <f t="shared" si="18"/>
        <v>-1.6348773841961869E-2</v>
      </c>
      <c r="E152">
        <f t="shared" si="19"/>
        <v>-1.3199370157968548E-2</v>
      </c>
      <c r="F152">
        <f t="shared" si="20"/>
        <v>1.7422337256707066E-4</v>
      </c>
    </row>
    <row r="153" spans="1:6" x14ac:dyDescent="0.25">
      <c r="A153" s="2">
        <v>40889</v>
      </c>
      <c r="B153">
        <v>3.56</v>
      </c>
      <c r="C153">
        <f t="shared" si="18"/>
        <v>-1.3850415512465325E-2</v>
      </c>
      <c r="E153">
        <f t="shared" si="19"/>
        <v>-1.0701011828472004E-2</v>
      </c>
      <c r="F153">
        <f t="shared" si="20"/>
        <v>1.1451165415309775E-4</v>
      </c>
    </row>
    <row r="154" spans="1:6" x14ac:dyDescent="0.25">
      <c r="A154" s="2">
        <v>40890</v>
      </c>
      <c r="B154">
        <v>3.49</v>
      </c>
      <c r="C154">
        <f t="shared" si="18"/>
        <v>-1.9662921348314561E-2</v>
      </c>
      <c r="E154">
        <f t="shared" si="19"/>
        <v>-1.6513517664321239E-2</v>
      </c>
      <c r="F154">
        <f t="shared" si="20"/>
        <v>2.7269626564984956E-4</v>
      </c>
    </row>
    <row r="155" spans="1:6" x14ac:dyDescent="0.25">
      <c r="A155" s="2">
        <v>40891</v>
      </c>
      <c r="B155">
        <v>3.45</v>
      </c>
      <c r="C155">
        <f t="shared" si="18"/>
        <v>-1.1461318051575941E-2</v>
      </c>
      <c r="E155">
        <f t="shared" si="19"/>
        <v>-8.3119143675826207E-3</v>
      </c>
      <c r="F155">
        <f t="shared" si="20"/>
        <v>6.9087920454026391E-5</v>
      </c>
    </row>
    <row r="156" spans="1:6" x14ac:dyDescent="0.25">
      <c r="A156" s="2">
        <v>40892</v>
      </c>
      <c r="B156">
        <v>3.38</v>
      </c>
      <c r="C156">
        <f t="shared" si="18"/>
        <v>-2.028985507246385E-2</v>
      </c>
      <c r="E156">
        <f t="shared" si="19"/>
        <v>-1.7140451388470528E-2</v>
      </c>
      <c r="F156">
        <f t="shared" si="20"/>
        <v>2.9379507380052121E-4</v>
      </c>
    </row>
    <row r="157" spans="1:6" x14ac:dyDescent="0.25">
      <c r="A157" s="2">
        <v>40893</v>
      </c>
      <c r="B157">
        <v>3.32</v>
      </c>
      <c r="C157">
        <f t="shared" si="18"/>
        <v>-1.7751479289940846E-2</v>
      </c>
      <c r="E157">
        <f t="shared" si="19"/>
        <v>-1.4602075605947526E-2</v>
      </c>
      <c r="F157">
        <f t="shared" si="20"/>
        <v>2.1322061200180779E-4</v>
      </c>
    </row>
    <row r="158" spans="1:6" x14ac:dyDescent="0.25">
      <c r="A158" s="2">
        <v>40896</v>
      </c>
      <c r="B158">
        <v>3.3</v>
      </c>
      <c r="C158">
        <f t="shared" si="18"/>
        <v>-6.0240963855421742E-3</v>
      </c>
      <c r="E158">
        <f t="shared" si="19"/>
        <v>-2.8746927015488532E-3</v>
      </c>
      <c r="F158">
        <f t="shared" si="20"/>
        <v>8.2638581283382435E-6</v>
      </c>
    </row>
    <row r="159" spans="1:6" x14ac:dyDescent="0.25">
      <c r="A159" s="2">
        <v>40897</v>
      </c>
      <c r="B159">
        <v>3.31</v>
      </c>
      <c r="C159">
        <f t="shared" si="18"/>
        <v>3.0303030303031006E-3</v>
      </c>
      <c r="E159">
        <f t="shared" si="19"/>
        <v>6.1797067142964216E-3</v>
      </c>
      <c r="F159">
        <f t="shared" si="20"/>
        <v>3.8188775074720274E-5</v>
      </c>
    </row>
    <row r="160" spans="1:6" x14ac:dyDescent="0.25">
      <c r="A160" s="2">
        <v>40898</v>
      </c>
      <c r="B160">
        <v>3.43</v>
      </c>
      <c r="C160">
        <f t="shared" si="18"/>
        <v>3.6253776435045348E-2</v>
      </c>
      <c r="E160">
        <f t="shared" si="19"/>
        <v>3.9403180119038671E-2</v>
      </c>
      <c r="F160">
        <f t="shared" si="20"/>
        <v>1.5526106034934044E-3</v>
      </c>
    </row>
    <row r="161" spans="1:6" x14ac:dyDescent="0.25">
      <c r="A161" s="2">
        <v>40899</v>
      </c>
      <c r="B161">
        <v>3.69</v>
      </c>
      <c r="C161">
        <f t="shared" si="18"/>
        <v>7.5801749271136962E-2</v>
      </c>
      <c r="E161">
        <f t="shared" si="19"/>
        <v>7.8951152955130277E-2</v>
      </c>
      <c r="F161">
        <f t="shared" si="20"/>
        <v>6.2332845529443764E-3</v>
      </c>
    </row>
    <row r="162" spans="1:6" x14ac:dyDescent="0.25">
      <c r="A162" s="2">
        <v>40900</v>
      </c>
      <c r="B162">
        <v>3.66</v>
      </c>
      <c r="C162">
        <f t="shared" si="18"/>
        <v>-8.1300813008129552E-3</v>
      </c>
      <c r="E162">
        <f t="shared" si="19"/>
        <v>-4.9806776168196346E-3</v>
      </c>
      <c r="F162">
        <f t="shared" si="20"/>
        <v>2.4807149522688117E-5</v>
      </c>
    </row>
    <row r="163" spans="1:6" x14ac:dyDescent="0.25">
      <c r="A163" s="2">
        <v>40904</v>
      </c>
      <c r="B163">
        <v>3.5300000000000002</v>
      </c>
      <c r="C163">
        <f t="shared" si="18"/>
        <v>-3.5519125683060079E-2</v>
      </c>
      <c r="E163">
        <f t="shared" si="19"/>
        <v>-3.2369721999066757E-2</v>
      </c>
      <c r="F163">
        <f t="shared" si="20"/>
        <v>1.0477989022968663E-3</v>
      </c>
    </row>
    <row r="164" spans="1:6" x14ac:dyDescent="0.25">
      <c r="A164" s="2">
        <v>40905</v>
      </c>
      <c r="B164">
        <v>3.51</v>
      </c>
      <c r="C164">
        <f t="shared" si="18"/>
        <v>-5.6657223796035298E-3</v>
      </c>
      <c r="E164">
        <f t="shared" si="19"/>
        <v>-2.5163186956102088E-3</v>
      </c>
      <c r="F164">
        <f t="shared" si="20"/>
        <v>6.3318597778774622E-6</v>
      </c>
    </row>
    <row r="165" spans="1:6" x14ac:dyDescent="0.25">
      <c r="A165" s="2">
        <v>40906</v>
      </c>
      <c r="B165">
        <v>3.39</v>
      </c>
      <c r="C165">
        <f t="shared" si="18"/>
        <v>-3.4188034188034094E-2</v>
      </c>
      <c r="E165">
        <f t="shared" si="19"/>
        <v>-3.1038630504040772E-2</v>
      </c>
      <c r="F165">
        <f t="shared" si="20"/>
        <v>9.6339658356637029E-4</v>
      </c>
    </row>
    <row r="166" spans="1:6" x14ac:dyDescent="0.25">
      <c r="A166" s="2">
        <v>40907</v>
      </c>
      <c r="B166">
        <v>3.38</v>
      </c>
      <c r="C166">
        <f t="shared" si="18"/>
        <v>-2.9498525073746993E-3</v>
      </c>
      <c r="E166">
        <f t="shared" si="19"/>
        <v>1.9955117661862171E-4</v>
      </c>
      <c r="F166">
        <f t="shared" si="20"/>
        <v>3.9820672089876354E-8</v>
      </c>
    </row>
    <row r="167" spans="1:6" x14ac:dyDescent="0.25">
      <c r="A167" s="2">
        <v>40911</v>
      </c>
      <c r="B167">
        <v>3.67</v>
      </c>
      <c r="C167">
        <f t="shared" si="18"/>
        <v>8.5798816568047345E-2</v>
      </c>
      <c r="E167">
        <f t="shared" si="19"/>
        <v>8.8948220252040661E-2</v>
      </c>
      <c r="F167">
        <f t="shared" si="20"/>
        <v>7.9117858860055356E-3</v>
      </c>
    </row>
    <row r="168" spans="1:6" x14ac:dyDescent="0.25">
      <c r="A168" s="2">
        <v>40912</v>
      </c>
      <c r="B168">
        <v>3.64</v>
      </c>
      <c r="C168">
        <f t="shared" si="18"/>
        <v>-8.1743869209808737E-3</v>
      </c>
      <c r="E168">
        <f t="shared" si="19"/>
        <v>-5.0249832369875531E-3</v>
      </c>
      <c r="F168">
        <f t="shared" si="20"/>
        <v>2.5250456532005908E-5</v>
      </c>
    </row>
    <row r="169" spans="1:6" x14ac:dyDescent="0.25">
      <c r="A169" s="2">
        <v>40913</v>
      </c>
      <c r="B169">
        <v>3.56</v>
      </c>
      <c r="C169">
        <f t="shared" si="18"/>
        <v>-2.1978021978021997E-2</v>
      </c>
      <c r="E169">
        <f t="shared" si="19"/>
        <v>-1.8828618294028675E-2</v>
      </c>
      <c r="F169">
        <f t="shared" si="20"/>
        <v>3.5451686686223128E-4</v>
      </c>
    </row>
    <row r="170" spans="1:6" x14ac:dyDescent="0.25">
      <c r="A170" s="2">
        <v>40914</v>
      </c>
      <c r="B170">
        <v>3.58</v>
      </c>
      <c r="C170">
        <f t="shared" si="18"/>
        <v>5.6179775280898927E-3</v>
      </c>
      <c r="E170">
        <f t="shared" si="19"/>
        <v>8.7673812120832133E-3</v>
      </c>
      <c r="F170">
        <f t="shared" si="20"/>
        <v>7.6866973317989715E-5</v>
      </c>
    </row>
    <row r="171" spans="1:6" x14ac:dyDescent="0.25">
      <c r="A171" s="2">
        <v>40917</v>
      </c>
      <c r="B171">
        <v>3.48</v>
      </c>
      <c r="C171">
        <f t="shared" si="18"/>
        <v>-2.7932960893854771E-2</v>
      </c>
      <c r="E171">
        <f t="shared" si="19"/>
        <v>-2.4783557209861449E-2</v>
      </c>
      <c r="F171">
        <f t="shared" si="20"/>
        <v>6.142247079744754E-4</v>
      </c>
    </row>
    <row r="172" spans="1:6" x14ac:dyDescent="0.25">
      <c r="A172" s="2">
        <v>40918</v>
      </c>
      <c r="B172">
        <v>3.31</v>
      </c>
      <c r="C172">
        <f t="shared" si="18"/>
        <v>-4.885057471264366E-2</v>
      </c>
      <c r="E172">
        <f t="shared" si="19"/>
        <v>-4.5701171028650338E-2</v>
      </c>
      <c r="F172">
        <f t="shared" si="20"/>
        <v>2.088597033389949E-3</v>
      </c>
    </row>
    <row r="173" spans="1:6" x14ac:dyDescent="0.25">
      <c r="A173" s="2">
        <v>40919</v>
      </c>
      <c r="B173">
        <v>3.25</v>
      </c>
      <c r="C173">
        <f t="shared" si="18"/>
        <v>-1.8126888217522674E-2</v>
      </c>
      <c r="E173">
        <f t="shared" si="19"/>
        <v>-1.4977484533529354E-2</v>
      </c>
      <c r="F173">
        <f t="shared" si="20"/>
        <v>2.2432504295211099E-4</v>
      </c>
    </row>
    <row r="174" spans="1:6" x14ac:dyDescent="0.25">
      <c r="A174" s="2">
        <v>40920</v>
      </c>
      <c r="B174">
        <v>3.29</v>
      </c>
      <c r="C174">
        <f t="shared" si="18"/>
        <v>1.2307692307692318E-2</v>
      </c>
      <c r="E174">
        <f t="shared" si="19"/>
        <v>1.5457095991685639E-2</v>
      </c>
      <c r="F174">
        <f t="shared" si="20"/>
        <v>2.3892181649618423E-4</v>
      </c>
    </row>
    <row r="175" spans="1:6" x14ac:dyDescent="0.25">
      <c r="A175" s="2">
        <v>40921</v>
      </c>
      <c r="B175">
        <v>3.2500999999999998</v>
      </c>
      <c r="C175">
        <f t="shared" si="18"/>
        <v>-1.2127659574468166E-2</v>
      </c>
      <c r="E175">
        <f t="shared" si="19"/>
        <v>-8.9782558904748459E-3</v>
      </c>
      <c r="F175">
        <f t="shared" si="20"/>
        <v>8.0609078834846271E-5</v>
      </c>
    </row>
    <row r="176" spans="1:6" x14ac:dyDescent="0.25">
      <c r="A176" s="2">
        <v>40925</v>
      </c>
      <c r="B176">
        <v>3.2800000000000002</v>
      </c>
      <c r="C176">
        <f t="shared" si="18"/>
        <v>9.1997169317868631E-3</v>
      </c>
      <c r="E176">
        <f t="shared" si="19"/>
        <v>1.2349120615780184E-2</v>
      </c>
      <c r="F176">
        <f t="shared" si="20"/>
        <v>1.5250077998308714E-4</v>
      </c>
    </row>
    <row r="177" spans="1:6" x14ac:dyDescent="0.25">
      <c r="A177" s="2">
        <v>40926</v>
      </c>
      <c r="B177">
        <v>3.03</v>
      </c>
      <c r="C177">
        <f t="shared" si="18"/>
        <v>-7.6219512195122074E-2</v>
      </c>
      <c r="E177">
        <f t="shared" si="19"/>
        <v>-7.3070108511128759E-2</v>
      </c>
      <c r="F177">
        <f t="shared" si="20"/>
        <v>5.3392407578281313E-3</v>
      </c>
    </row>
    <row r="178" spans="1:6" x14ac:dyDescent="0.25">
      <c r="A178" s="2">
        <v>40927</v>
      </c>
      <c r="B178">
        <v>3.2</v>
      </c>
      <c r="C178">
        <f t="shared" si="18"/>
        <v>5.6105610561056229E-2</v>
      </c>
      <c r="E178">
        <f t="shared" si="19"/>
        <v>5.9255014245049552E-2</v>
      </c>
      <c r="F178">
        <f t="shared" si="20"/>
        <v>3.5111567131810252E-3</v>
      </c>
    </row>
    <row r="179" spans="1:6" x14ac:dyDescent="0.25">
      <c r="A179" s="2">
        <v>40928</v>
      </c>
      <c r="B179">
        <v>3.13</v>
      </c>
      <c r="C179">
        <f t="shared" si="18"/>
        <v>-2.1875000000000089E-2</v>
      </c>
      <c r="E179">
        <f t="shared" si="19"/>
        <v>-1.8725596316006766E-2</v>
      </c>
      <c r="F179">
        <f t="shared" si="20"/>
        <v>3.5064795739004619E-4</v>
      </c>
    </row>
    <row r="180" spans="1:6" x14ac:dyDescent="0.25">
      <c r="A180" s="2">
        <v>40931</v>
      </c>
      <c r="B180">
        <v>3.03</v>
      </c>
      <c r="C180">
        <f t="shared" si="18"/>
        <v>-3.1948881789137407E-2</v>
      </c>
      <c r="E180">
        <f t="shared" si="19"/>
        <v>-2.8799478105144084E-2</v>
      </c>
      <c r="F180">
        <f t="shared" si="20"/>
        <v>8.2940993912867351E-4</v>
      </c>
    </row>
    <row r="181" spans="1:6" x14ac:dyDescent="0.25">
      <c r="A181" s="2">
        <v>40932</v>
      </c>
      <c r="B181">
        <v>2.86</v>
      </c>
      <c r="C181">
        <f t="shared" si="18"/>
        <v>-5.6105610561056084E-2</v>
      </c>
      <c r="E181">
        <f t="shared" si="19"/>
        <v>-5.2956206877062761E-2</v>
      </c>
      <c r="F181">
        <f t="shared" si="20"/>
        <v>2.8043598468062694E-3</v>
      </c>
    </row>
    <row r="182" spans="1:6" x14ac:dyDescent="0.25">
      <c r="A182" s="2">
        <v>40933</v>
      </c>
      <c r="B182">
        <v>2.7800000000000002</v>
      </c>
      <c r="C182">
        <f t="shared" si="18"/>
        <v>-2.7972027972027844E-2</v>
      </c>
      <c r="E182">
        <f t="shared" si="19"/>
        <v>-2.4822624288034521E-2</v>
      </c>
      <c r="F182">
        <f t="shared" si="20"/>
        <v>6.1616267654492128E-4</v>
      </c>
    </row>
    <row r="183" spans="1:6" x14ac:dyDescent="0.25">
      <c r="A183" s="2">
        <v>40934</v>
      </c>
      <c r="B183">
        <v>2.88</v>
      </c>
      <c r="C183">
        <f t="shared" si="18"/>
        <v>3.59712230215826E-2</v>
      </c>
      <c r="E183">
        <f t="shared" si="19"/>
        <v>3.9120626705575923E-2</v>
      </c>
      <c r="F183">
        <f t="shared" si="20"/>
        <v>1.5304234338370201E-3</v>
      </c>
    </row>
    <row r="184" spans="1:6" x14ac:dyDescent="0.25">
      <c r="A184" s="2">
        <v>40935</v>
      </c>
      <c r="B184">
        <v>3.06</v>
      </c>
      <c r="C184">
        <f t="shared" si="18"/>
        <v>6.2500000000000056E-2</v>
      </c>
      <c r="E184">
        <f t="shared" si="19"/>
        <v>6.5649403683993371E-2</v>
      </c>
      <c r="F184">
        <f t="shared" si="20"/>
        <v>4.3098442040639222E-3</v>
      </c>
    </row>
    <row r="185" spans="1:6" x14ac:dyDescent="0.25">
      <c r="A185" s="2">
        <v>40938</v>
      </c>
      <c r="B185">
        <v>3.0084</v>
      </c>
      <c r="C185">
        <f t="shared" si="18"/>
        <v>-1.6862745098039245E-2</v>
      </c>
      <c r="E185">
        <f t="shared" si="19"/>
        <v>-1.3713341414045925E-2</v>
      </c>
      <c r="F185">
        <f t="shared" si="20"/>
        <v>1.8805573273818709E-4</v>
      </c>
    </row>
    <row r="186" spans="1:6" x14ac:dyDescent="0.25">
      <c r="A186" s="2">
        <v>40939</v>
      </c>
      <c r="B186">
        <v>3.15</v>
      </c>
      <c r="C186">
        <f t="shared" si="18"/>
        <v>4.7068209014758659E-2</v>
      </c>
      <c r="E186">
        <f t="shared" si="19"/>
        <v>5.0217612698751982E-2</v>
      </c>
      <c r="F186">
        <f t="shared" si="20"/>
        <v>2.5218086251618563E-3</v>
      </c>
    </row>
    <row r="187" spans="1:6" x14ac:dyDescent="0.25">
      <c r="A187" s="2">
        <v>40940</v>
      </c>
      <c r="B187">
        <v>3.36</v>
      </c>
      <c r="C187">
        <f t="shared" si="18"/>
        <v>6.6666666666666652E-2</v>
      </c>
      <c r="E187">
        <f t="shared" si="19"/>
        <v>6.9816070350659967E-2</v>
      </c>
      <c r="F187">
        <f t="shared" si="20"/>
        <v>4.8742836792083017E-3</v>
      </c>
    </row>
    <row r="188" spans="1:6" x14ac:dyDescent="0.25">
      <c r="A188" s="2">
        <v>40941</v>
      </c>
      <c r="B188">
        <v>3.26</v>
      </c>
      <c r="C188">
        <f t="shared" si="18"/>
        <v>-2.9761904761904788E-2</v>
      </c>
      <c r="E188">
        <f t="shared" si="19"/>
        <v>-2.6612501077911466E-2</v>
      </c>
      <c r="F188">
        <f t="shared" si="20"/>
        <v>7.082252136218389E-4</v>
      </c>
    </row>
    <row r="189" spans="1:6" x14ac:dyDescent="0.25">
      <c r="A189" s="2">
        <v>40942</v>
      </c>
      <c r="B189">
        <v>3.26</v>
      </c>
      <c r="C189">
        <f t="shared" si="18"/>
        <v>0</v>
      </c>
      <c r="E189">
        <f t="shared" si="19"/>
        <v>3.149403683993321E-3</v>
      </c>
      <c r="F189">
        <f t="shared" si="20"/>
        <v>9.9187435647507029E-6</v>
      </c>
    </row>
    <row r="190" spans="1:6" x14ac:dyDescent="0.25">
      <c r="A190" s="2">
        <v>40945</v>
      </c>
      <c r="B190">
        <v>3.3</v>
      </c>
      <c r="C190">
        <f t="shared" si="18"/>
        <v>1.2269938650306761E-2</v>
      </c>
      <c r="E190">
        <f t="shared" si="19"/>
        <v>1.5419342334300081E-2</v>
      </c>
      <c r="F190">
        <f t="shared" si="20"/>
        <v>2.3775611802233869E-4</v>
      </c>
    </row>
    <row r="191" spans="1:6" x14ac:dyDescent="0.25">
      <c r="A191" s="2">
        <v>40946</v>
      </c>
      <c r="B191">
        <v>3.34</v>
      </c>
      <c r="C191">
        <f t="shared" si="18"/>
        <v>1.2121212121212133E-2</v>
      </c>
      <c r="E191">
        <f t="shared" si="19"/>
        <v>1.5270615805205454E-2</v>
      </c>
      <c r="F191">
        <f t="shared" si="20"/>
        <v>2.3319170707019062E-4</v>
      </c>
    </row>
    <row r="192" spans="1:6" x14ac:dyDescent="0.25">
      <c r="A192" s="2">
        <v>40947</v>
      </c>
      <c r="B192">
        <v>3.26</v>
      </c>
      <c r="C192">
        <f t="shared" si="18"/>
        <v>-2.3952095808383256E-2</v>
      </c>
      <c r="E192">
        <f t="shared" si="19"/>
        <v>-2.0802692124389933E-2</v>
      </c>
      <c r="F192">
        <f t="shared" si="20"/>
        <v>4.3275199962215495E-4</v>
      </c>
    </row>
    <row r="193" spans="1:6" x14ac:dyDescent="0.25">
      <c r="A193" s="2">
        <v>40948</v>
      </c>
      <c r="B193">
        <v>3.17</v>
      </c>
      <c r="C193">
        <f t="shared" si="18"/>
        <v>-2.7607361963190143E-2</v>
      </c>
      <c r="E193">
        <f t="shared" si="19"/>
        <v>-2.445795827919682E-2</v>
      </c>
      <c r="F193">
        <f t="shared" si="20"/>
        <v>5.981917231869323E-4</v>
      </c>
    </row>
    <row r="194" spans="1:6" x14ac:dyDescent="0.25">
      <c r="A194" s="2">
        <v>40949</v>
      </c>
      <c r="B194">
        <v>3.19</v>
      </c>
      <c r="C194">
        <f t="shared" si="18"/>
        <v>6.309148264984233E-3</v>
      </c>
      <c r="E194">
        <f t="shared" si="19"/>
        <v>9.4585519489775536E-3</v>
      </c>
      <c r="F194">
        <f t="shared" si="20"/>
        <v>8.9464204971507075E-5</v>
      </c>
    </row>
    <row r="195" spans="1:6" x14ac:dyDescent="0.25">
      <c r="A195" s="2">
        <v>40952</v>
      </c>
      <c r="B195">
        <v>3.33</v>
      </c>
      <c r="C195">
        <f t="shared" si="18"/>
        <v>4.3887147335423239E-2</v>
      </c>
      <c r="E195">
        <f t="shared" si="19"/>
        <v>4.7036551019416561E-2</v>
      </c>
      <c r="F195">
        <f t="shared" si="20"/>
        <v>2.2124371318021771E-3</v>
      </c>
    </row>
    <row r="196" spans="1:6" x14ac:dyDescent="0.25">
      <c r="A196" s="2">
        <v>40953</v>
      </c>
      <c r="B196">
        <v>3.45</v>
      </c>
      <c r="C196">
        <f t="shared" ref="C196:C244" si="21">(B196-B195)/B195</f>
        <v>3.603603603603607E-2</v>
      </c>
      <c r="E196">
        <f t="shared" si="19"/>
        <v>3.9185439720029393E-2</v>
      </c>
      <c r="F196">
        <f t="shared" si="20"/>
        <v>1.5354986860520571E-3</v>
      </c>
    </row>
    <row r="197" spans="1:6" x14ac:dyDescent="0.25">
      <c r="A197" s="2">
        <v>40954</v>
      </c>
      <c r="B197">
        <v>3.46</v>
      </c>
      <c r="C197">
        <f t="shared" si="21"/>
        <v>2.8985507246376192E-3</v>
      </c>
      <c r="E197">
        <f t="shared" ref="E197:E244" si="22">C197-$D$3</f>
        <v>6.0479544086309402E-3</v>
      </c>
      <c r="F197">
        <f t="shared" ref="F197:F244" si="23">E197^2</f>
        <v>3.6577752528878424E-5</v>
      </c>
    </row>
    <row r="198" spans="1:6" x14ac:dyDescent="0.25">
      <c r="A198" s="2">
        <v>40955</v>
      </c>
      <c r="B198">
        <v>3.44</v>
      </c>
      <c r="C198">
        <f t="shared" si="21"/>
        <v>-5.7803468208092535E-3</v>
      </c>
      <c r="E198">
        <f t="shared" si="22"/>
        <v>-2.6309431368159325E-3</v>
      </c>
      <c r="F198">
        <f t="shared" si="23"/>
        <v>6.9218617891588584E-6</v>
      </c>
    </row>
    <row r="199" spans="1:6" x14ac:dyDescent="0.25">
      <c r="A199" s="2">
        <v>40956</v>
      </c>
      <c r="B199">
        <v>3.55</v>
      </c>
      <c r="C199">
        <f t="shared" si="21"/>
        <v>3.1976744186046478E-2</v>
      </c>
      <c r="E199">
        <f t="shared" si="22"/>
        <v>3.5126147870039801E-2</v>
      </c>
      <c r="F199">
        <f t="shared" si="23"/>
        <v>1.2338462641879016E-3</v>
      </c>
    </row>
    <row r="200" spans="1:6" x14ac:dyDescent="0.25">
      <c r="A200" s="2">
        <v>40960</v>
      </c>
      <c r="B200">
        <v>3.6</v>
      </c>
      <c r="C200">
        <f t="shared" si="21"/>
        <v>1.4084507042253596E-2</v>
      </c>
      <c r="E200">
        <f t="shared" si="22"/>
        <v>1.7233910726246918E-2</v>
      </c>
      <c r="F200">
        <f t="shared" si="23"/>
        <v>2.9700767892024859E-4</v>
      </c>
    </row>
    <row r="201" spans="1:6" x14ac:dyDescent="0.25">
      <c r="A201" s="2">
        <v>40961</v>
      </c>
      <c r="B201">
        <v>3.59</v>
      </c>
      <c r="C201">
        <f t="shared" si="21"/>
        <v>-2.7777777777778421E-3</v>
      </c>
      <c r="E201">
        <f t="shared" si="22"/>
        <v>3.7162590621547895E-4</v>
      </c>
      <c r="F201">
        <f t="shared" si="23"/>
        <v>1.3810581417047596E-7</v>
      </c>
    </row>
    <row r="202" spans="1:6" x14ac:dyDescent="0.25">
      <c r="A202" s="2">
        <v>40962</v>
      </c>
      <c r="B202">
        <v>3.51</v>
      </c>
      <c r="C202">
        <f t="shared" si="21"/>
        <v>-2.2284122562674116E-2</v>
      </c>
      <c r="E202">
        <f t="shared" si="22"/>
        <v>-1.9134718878680793E-2</v>
      </c>
      <c r="F202">
        <f t="shared" si="23"/>
        <v>3.6613746656614314E-4</v>
      </c>
    </row>
    <row r="203" spans="1:6" x14ac:dyDescent="0.25">
      <c r="A203" s="2">
        <v>40963</v>
      </c>
      <c r="B203">
        <v>3.31</v>
      </c>
      <c r="C203">
        <f t="shared" si="21"/>
        <v>-5.6980056980056905E-2</v>
      </c>
      <c r="E203">
        <f t="shared" si="22"/>
        <v>-5.3830653296063583E-2</v>
      </c>
      <c r="F203">
        <f t="shared" si="23"/>
        <v>2.8977392342810012E-3</v>
      </c>
    </row>
    <row r="204" spans="1:6" x14ac:dyDescent="0.25">
      <c r="A204" s="2">
        <v>40966</v>
      </c>
      <c r="B204">
        <v>2.8</v>
      </c>
      <c r="C204">
        <f t="shared" si="21"/>
        <v>-0.15407854984894268</v>
      </c>
      <c r="E204">
        <f t="shared" si="22"/>
        <v>-0.15092914616494935</v>
      </c>
      <c r="F204">
        <f t="shared" si="23"/>
        <v>2.2779607162080644E-2</v>
      </c>
    </row>
    <row r="205" spans="1:6" x14ac:dyDescent="0.25">
      <c r="A205" s="2">
        <v>40967</v>
      </c>
      <c r="B205">
        <v>2.3100999999999998</v>
      </c>
      <c r="C205">
        <f t="shared" si="21"/>
        <v>-0.17496428571428574</v>
      </c>
      <c r="E205">
        <f t="shared" si="22"/>
        <v>-0.17181488203029241</v>
      </c>
      <c r="F205">
        <f t="shared" si="23"/>
        <v>2.9520353687083299E-2</v>
      </c>
    </row>
    <row r="206" spans="1:6" x14ac:dyDescent="0.25">
      <c r="A206" s="2">
        <v>40968</v>
      </c>
      <c r="B206">
        <v>2.2000000000000002</v>
      </c>
      <c r="C206">
        <f t="shared" si="21"/>
        <v>-4.7660274446993486E-2</v>
      </c>
      <c r="E206">
        <f t="shared" si="22"/>
        <v>-4.4510870763000164E-2</v>
      </c>
      <c r="F206">
        <f t="shared" si="23"/>
        <v>1.981217616080503E-3</v>
      </c>
    </row>
    <row r="207" spans="1:6" x14ac:dyDescent="0.25">
      <c r="A207" s="2">
        <v>40969</v>
      </c>
      <c r="B207">
        <v>2.1</v>
      </c>
      <c r="C207">
        <f t="shared" si="21"/>
        <v>-4.5454545454545491E-2</v>
      </c>
      <c r="E207">
        <f t="shared" si="22"/>
        <v>-4.2305141770552168E-2</v>
      </c>
      <c r="F207">
        <f t="shared" si="23"/>
        <v>1.7897250202265178E-3</v>
      </c>
    </row>
    <row r="208" spans="1:6" x14ac:dyDescent="0.25">
      <c r="A208" s="2">
        <v>40970</v>
      </c>
      <c r="B208">
        <v>2.09</v>
      </c>
      <c r="C208">
        <f t="shared" si="21"/>
        <v>-4.7619047619048716E-3</v>
      </c>
      <c r="E208">
        <f t="shared" si="22"/>
        <v>-1.6125010779115506E-3</v>
      </c>
      <c r="F208">
        <f t="shared" si="23"/>
        <v>2.6001597262659128E-6</v>
      </c>
    </row>
    <row r="209" spans="1:6" x14ac:dyDescent="0.25">
      <c r="A209" s="2">
        <v>40973</v>
      </c>
      <c r="B209">
        <v>2.0699999999999998</v>
      </c>
      <c r="C209">
        <f t="shared" si="21"/>
        <v>-9.5693779904306303E-3</v>
      </c>
      <c r="E209">
        <f t="shared" si="22"/>
        <v>-6.4199743064373097E-3</v>
      </c>
      <c r="F209">
        <f t="shared" si="23"/>
        <v>4.1216070095315213E-5</v>
      </c>
    </row>
    <row r="210" spans="1:6" x14ac:dyDescent="0.25">
      <c r="A210" s="2">
        <v>40974</v>
      </c>
      <c r="B210">
        <v>2</v>
      </c>
      <c r="C210">
        <f t="shared" si="21"/>
        <v>-3.3816425120772875E-2</v>
      </c>
      <c r="E210">
        <f t="shared" si="22"/>
        <v>-3.0667021436779553E-2</v>
      </c>
      <c r="F210">
        <f t="shared" si="23"/>
        <v>9.4046620380389666E-4</v>
      </c>
    </row>
    <row r="211" spans="1:6" x14ac:dyDescent="0.25">
      <c r="A211" s="2">
        <v>40975</v>
      </c>
      <c r="B211">
        <v>1.87</v>
      </c>
      <c r="C211">
        <f t="shared" si="21"/>
        <v>-6.4999999999999947E-2</v>
      </c>
      <c r="E211">
        <f t="shared" si="22"/>
        <v>-6.1850596316006624E-2</v>
      </c>
      <c r="F211">
        <f t="shared" si="23"/>
        <v>3.8254962646456121E-3</v>
      </c>
    </row>
    <row r="212" spans="1:6" x14ac:dyDescent="0.25">
      <c r="A212" s="2">
        <v>40976</v>
      </c>
      <c r="B212">
        <v>1.9</v>
      </c>
      <c r="C212">
        <f t="shared" si="21"/>
        <v>1.6042780748662996E-2</v>
      </c>
      <c r="E212">
        <f t="shared" si="22"/>
        <v>1.9192184432656318E-2</v>
      </c>
      <c r="F212">
        <f t="shared" si="23"/>
        <v>3.6833994329709552E-4</v>
      </c>
    </row>
    <row r="213" spans="1:6" x14ac:dyDescent="0.25">
      <c r="A213" s="2">
        <v>40977</v>
      </c>
      <c r="B213">
        <v>1.85</v>
      </c>
      <c r="C213">
        <f t="shared" si="21"/>
        <v>-2.6315789473684119E-2</v>
      </c>
      <c r="E213">
        <f t="shared" si="22"/>
        <v>-2.3166385789690797E-2</v>
      </c>
      <c r="F213">
        <f t="shared" si="23"/>
        <v>5.3668143055678771E-4</v>
      </c>
    </row>
    <row r="214" spans="1:6" x14ac:dyDescent="0.25">
      <c r="A214" s="2">
        <v>40980</v>
      </c>
      <c r="B214">
        <v>1.9300000000000002</v>
      </c>
      <c r="C214">
        <f t="shared" si="21"/>
        <v>4.324324324324328E-2</v>
      </c>
      <c r="E214">
        <f t="shared" si="22"/>
        <v>4.6392646927236603E-2</v>
      </c>
      <c r="F214">
        <f t="shared" si="23"/>
        <v>2.1522776889152358E-3</v>
      </c>
    </row>
    <row r="215" spans="1:6" x14ac:dyDescent="0.25">
      <c r="A215" s="2">
        <v>40981</v>
      </c>
      <c r="B215">
        <v>3.63</v>
      </c>
      <c r="C215">
        <f t="shared" si="21"/>
        <v>0.88082901554404125</v>
      </c>
      <c r="E215">
        <f t="shared" si="22"/>
        <v>0.88397841922803455</v>
      </c>
      <c r="F215">
        <f t="shared" si="23"/>
        <v>0.78141784566089478</v>
      </c>
    </row>
    <row r="216" spans="1:6" x14ac:dyDescent="0.25">
      <c r="A216" s="2">
        <v>40982</v>
      </c>
      <c r="B216">
        <v>3.55</v>
      </c>
      <c r="C216">
        <f t="shared" si="21"/>
        <v>-2.2038567493112969E-2</v>
      </c>
      <c r="E216">
        <f t="shared" si="22"/>
        <v>-1.8889163809119647E-2</v>
      </c>
      <c r="F216">
        <f t="shared" si="23"/>
        <v>3.5680050940775545E-4</v>
      </c>
    </row>
    <row r="217" spans="1:6" x14ac:dyDescent="0.25">
      <c r="A217" s="2">
        <v>40983</v>
      </c>
      <c r="B217">
        <v>3.54</v>
      </c>
      <c r="C217">
        <f t="shared" si="21"/>
        <v>-2.8169014084506445E-3</v>
      </c>
      <c r="E217">
        <f t="shared" si="22"/>
        <v>3.3250227554267649E-4</v>
      </c>
      <c r="F217">
        <f t="shared" si="23"/>
        <v>1.1055776324105796E-7</v>
      </c>
    </row>
    <row r="218" spans="1:6" x14ac:dyDescent="0.25">
      <c r="A218" s="2">
        <v>40984</v>
      </c>
      <c r="B218">
        <v>3.64</v>
      </c>
      <c r="C218">
        <f t="shared" si="21"/>
        <v>2.8248587570621493E-2</v>
      </c>
      <c r="E218">
        <f t="shared" si="22"/>
        <v>3.1397991254614815E-2</v>
      </c>
      <c r="F218">
        <f t="shared" si="23"/>
        <v>9.8583385482486842E-4</v>
      </c>
    </row>
    <row r="219" spans="1:6" x14ac:dyDescent="0.25">
      <c r="A219" s="2">
        <v>40987</v>
      </c>
      <c r="B219">
        <v>3.81</v>
      </c>
      <c r="C219">
        <f t="shared" si="21"/>
        <v>4.6703296703296683E-2</v>
      </c>
      <c r="E219">
        <f t="shared" si="22"/>
        <v>4.9852700387290005E-2</v>
      </c>
      <c r="F219">
        <f t="shared" si="23"/>
        <v>2.4852917359049049E-3</v>
      </c>
    </row>
    <row r="220" spans="1:6" x14ac:dyDescent="0.25">
      <c r="A220" s="2">
        <v>40988</v>
      </c>
      <c r="B220">
        <v>3.98</v>
      </c>
      <c r="C220">
        <f t="shared" si="21"/>
        <v>4.4619422572178456E-2</v>
      </c>
      <c r="E220">
        <f t="shared" si="22"/>
        <v>4.7768826256171779E-2</v>
      </c>
      <c r="F220">
        <f t="shared" si="23"/>
        <v>2.2818607618923263E-3</v>
      </c>
    </row>
    <row r="221" spans="1:6" x14ac:dyDescent="0.25">
      <c r="A221" s="2">
        <v>40989</v>
      </c>
      <c r="B221">
        <v>4.04</v>
      </c>
      <c r="C221">
        <f t="shared" si="21"/>
        <v>1.5075376884422124E-2</v>
      </c>
      <c r="E221">
        <f t="shared" si="22"/>
        <v>1.8224780568415446E-2</v>
      </c>
      <c r="F221">
        <f t="shared" si="23"/>
        <v>3.3214262676689322E-4</v>
      </c>
    </row>
    <row r="222" spans="1:6" x14ac:dyDescent="0.25">
      <c r="A222" s="2">
        <v>40990</v>
      </c>
      <c r="B222">
        <v>3.9699999999999998</v>
      </c>
      <c r="C222">
        <f t="shared" si="21"/>
        <v>-1.7326732673267398E-2</v>
      </c>
      <c r="E222">
        <f t="shared" si="22"/>
        <v>-1.4177328989274077E-2</v>
      </c>
      <c r="F222">
        <f t="shared" si="23"/>
        <v>2.0099665727011111E-4</v>
      </c>
    </row>
    <row r="223" spans="1:6" x14ac:dyDescent="0.25">
      <c r="A223" s="2">
        <v>40991</v>
      </c>
      <c r="B223">
        <v>4.04</v>
      </c>
      <c r="C223">
        <f t="shared" si="21"/>
        <v>1.7632241813602088E-2</v>
      </c>
      <c r="E223">
        <f t="shared" si="22"/>
        <v>2.0781645497595411E-2</v>
      </c>
      <c r="F223">
        <f t="shared" si="23"/>
        <v>4.3187678958772759E-4</v>
      </c>
    </row>
    <row r="224" spans="1:6" x14ac:dyDescent="0.25">
      <c r="A224" s="2">
        <v>40994</v>
      </c>
      <c r="B224">
        <v>4.05</v>
      </c>
      <c r="C224">
        <f t="shared" si="21"/>
        <v>2.4752475247524224E-3</v>
      </c>
      <c r="E224">
        <f t="shared" si="22"/>
        <v>5.6246512087457434E-3</v>
      </c>
      <c r="F224">
        <f t="shared" si="23"/>
        <v>3.1636701220044954E-5</v>
      </c>
    </row>
    <row r="225" spans="1:6" x14ac:dyDescent="0.25">
      <c r="A225" s="2">
        <v>40995</v>
      </c>
      <c r="B225">
        <v>4.03</v>
      </c>
      <c r="C225">
        <f t="shared" si="21"/>
        <v>-4.9382716049381666E-3</v>
      </c>
      <c r="E225">
        <f t="shared" si="22"/>
        <v>-1.7888679209448455E-3</v>
      </c>
      <c r="F225">
        <f t="shared" si="23"/>
        <v>3.200048438585534E-6</v>
      </c>
    </row>
    <row r="226" spans="1:6" x14ac:dyDescent="0.25">
      <c r="A226" s="2">
        <v>40996</v>
      </c>
      <c r="B226">
        <v>4.01</v>
      </c>
      <c r="C226">
        <f t="shared" si="21"/>
        <v>-4.9627791563276579E-3</v>
      </c>
      <c r="E226">
        <f t="shared" si="22"/>
        <v>-1.8133754723343369E-3</v>
      </c>
      <c r="F226">
        <f t="shared" si="23"/>
        <v>3.2883306036637796E-6</v>
      </c>
    </row>
    <row r="227" spans="1:6" x14ac:dyDescent="0.25">
      <c r="A227" s="2">
        <v>40997</v>
      </c>
      <c r="B227">
        <v>4.16</v>
      </c>
      <c r="C227">
        <f t="shared" si="21"/>
        <v>3.7406483790523783E-2</v>
      </c>
      <c r="E227">
        <f t="shared" si="22"/>
        <v>4.0555887474517105E-2</v>
      </c>
      <c r="F227">
        <f t="shared" si="23"/>
        <v>1.6447800088456935E-3</v>
      </c>
    </row>
    <row r="228" spans="1:6" x14ac:dyDescent="0.25">
      <c r="A228" s="2">
        <v>40998</v>
      </c>
      <c r="B228">
        <v>4.0999999999999996</v>
      </c>
      <c r="C228">
        <f t="shared" si="21"/>
        <v>-1.4423076923077042E-2</v>
      </c>
      <c r="E228">
        <f t="shared" si="22"/>
        <v>-1.1273673239083721E-2</v>
      </c>
      <c r="F228">
        <f t="shared" si="23"/>
        <v>1.2709570830163244E-4</v>
      </c>
    </row>
    <row r="229" spans="1:6" x14ac:dyDescent="0.25">
      <c r="A229" s="2">
        <v>41001</v>
      </c>
      <c r="B229">
        <v>4.13</v>
      </c>
      <c r="C229">
        <f t="shared" si="21"/>
        <v>7.3170731707317685E-3</v>
      </c>
      <c r="E229">
        <f t="shared" si="22"/>
        <v>1.046647685472509E-2</v>
      </c>
      <c r="F229">
        <f t="shared" si="23"/>
        <v>1.0954713775049601E-4</v>
      </c>
    </row>
    <row r="230" spans="1:6" x14ac:dyDescent="0.25">
      <c r="A230" s="2">
        <v>41002</v>
      </c>
      <c r="B230">
        <v>4.3499999999999996</v>
      </c>
      <c r="C230">
        <f t="shared" si="21"/>
        <v>5.3268765133171851E-2</v>
      </c>
      <c r="E230">
        <f t="shared" si="22"/>
        <v>5.6418168817165174E-2</v>
      </c>
      <c r="F230">
        <f t="shared" si="23"/>
        <v>3.1830097726821488E-3</v>
      </c>
    </row>
    <row r="231" spans="1:6" x14ac:dyDescent="0.25">
      <c r="A231" s="2">
        <v>41003</v>
      </c>
      <c r="B231">
        <v>4.3099999999999996</v>
      </c>
      <c r="C231">
        <f t="shared" si="21"/>
        <v>-9.1954022988505833E-3</v>
      </c>
      <c r="E231">
        <f t="shared" si="22"/>
        <v>-6.0459986148572627E-3</v>
      </c>
      <c r="F231">
        <f t="shared" si="23"/>
        <v>3.6554099250855936E-5</v>
      </c>
    </row>
    <row r="232" spans="1:6" x14ac:dyDescent="0.25">
      <c r="A232" s="2">
        <v>41004</v>
      </c>
      <c r="B232">
        <v>4.3499999999999996</v>
      </c>
      <c r="C232">
        <f t="shared" si="21"/>
        <v>9.28074245939676E-3</v>
      </c>
      <c r="E232">
        <f t="shared" si="22"/>
        <v>1.2430146143390081E-2</v>
      </c>
      <c r="F232">
        <f t="shared" si="23"/>
        <v>1.545085331460353E-4</v>
      </c>
    </row>
    <row r="233" spans="1:6" x14ac:dyDescent="0.25">
      <c r="A233" s="2">
        <v>41008</v>
      </c>
      <c r="B233">
        <v>4.38</v>
      </c>
      <c r="C233">
        <f t="shared" si="21"/>
        <v>6.8965517241379891E-3</v>
      </c>
      <c r="E233">
        <f t="shared" si="22"/>
        <v>1.0045955408131311E-2</v>
      </c>
      <c r="F233">
        <f t="shared" si="23"/>
        <v>1.0092122006216272E-4</v>
      </c>
    </row>
    <row r="234" spans="1:6" x14ac:dyDescent="0.25">
      <c r="A234" s="2">
        <v>41009</v>
      </c>
      <c r="B234">
        <v>4.6500000000000004</v>
      </c>
      <c r="C234">
        <f t="shared" si="21"/>
        <v>6.1643835616438464E-2</v>
      </c>
      <c r="E234">
        <f t="shared" si="22"/>
        <v>6.4793239300431779E-2</v>
      </c>
      <c r="F234">
        <f t="shared" si="23"/>
        <v>4.1981638590430168E-3</v>
      </c>
    </row>
    <row r="235" spans="1:6" x14ac:dyDescent="0.25">
      <c r="A235" s="2">
        <v>41010</v>
      </c>
      <c r="B235">
        <v>4.83</v>
      </c>
      <c r="C235">
        <f t="shared" si="21"/>
        <v>3.8709677419354778E-2</v>
      </c>
      <c r="E235">
        <f t="shared" si="22"/>
        <v>4.18590811033481E-2</v>
      </c>
      <c r="F235">
        <f t="shared" si="23"/>
        <v>1.752182670816674E-3</v>
      </c>
    </row>
    <row r="236" spans="1:6" x14ac:dyDescent="0.25">
      <c r="A236" s="2">
        <v>41011</v>
      </c>
      <c r="B236">
        <v>5.34</v>
      </c>
      <c r="C236">
        <f t="shared" si="21"/>
        <v>0.10559006211180119</v>
      </c>
      <c r="E236">
        <f t="shared" si="22"/>
        <v>0.10873946579579451</v>
      </c>
      <c r="F236">
        <f t="shared" si="23"/>
        <v>1.1824271421554764E-2</v>
      </c>
    </row>
    <row r="237" spans="1:6" x14ac:dyDescent="0.25">
      <c r="A237" s="2">
        <v>41012</v>
      </c>
      <c r="B237">
        <v>5.39</v>
      </c>
      <c r="C237">
        <f t="shared" si="21"/>
        <v>9.3632958801497801E-3</v>
      </c>
      <c r="E237">
        <f t="shared" si="22"/>
        <v>1.2512699564143101E-2</v>
      </c>
      <c r="F237">
        <f t="shared" si="23"/>
        <v>1.5656765038250695E-4</v>
      </c>
    </row>
    <row r="238" spans="1:6" x14ac:dyDescent="0.25">
      <c r="A238" s="2">
        <v>41015</v>
      </c>
      <c r="B238">
        <v>5.9399999999999995</v>
      </c>
      <c r="C238">
        <f t="shared" si="21"/>
        <v>0.10204081632653059</v>
      </c>
      <c r="E238">
        <f t="shared" si="22"/>
        <v>0.1051902200105239</v>
      </c>
      <c r="F238">
        <f t="shared" si="23"/>
        <v>1.1064982385862423E-2</v>
      </c>
    </row>
    <row r="239" spans="1:6" x14ac:dyDescent="0.25">
      <c r="A239" s="2">
        <v>41016</v>
      </c>
      <c r="B239">
        <v>6.49</v>
      </c>
      <c r="C239">
        <f t="shared" si="21"/>
        <v>9.2592592592592726E-2</v>
      </c>
      <c r="E239">
        <f t="shared" si="22"/>
        <v>9.5741996276586042E-2</v>
      </c>
      <c r="F239">
        <f t="shared" si="23"/>
        <v>9.1665298510258154E-3</v>
      </c>
    </row>
    <row r="240" spans="1:6" x14ac:dyDescent="0.25">
      <c r="A240" s="2">
        <v>41017</v>
      </c>
      <c r="B240">
        <v>6.44</v>
      </c>
      <c r="C240">
        <f t="shared" si="21"/>
        <v>-7.7041602465331002E-3</v>
      </c>
      <c r="E240">
        <f t="shared" si="22"/>
        <v>-4.5547565625397787E-3</v>
      </c>
      <c r="F240">
        <f t="shared" si="23"/>
        <v>2.0745807343999182E-5</v>
      </c>
    </row>
    <row r="241" spans="1:6" x14ac:dyDescent="0.25">
      <c r="A241" s="2">
        <v>41018</v>
      </c>
      <c r="B241">
        <v>6.26</v>
      </c>
      <c r="C241">
        <f t="shared" si="21"/>
        <v>-2.7950310559006302E-2</v>
      </c>
      <c r="E241">
        <f t="shared" si="22"/>
        <v>-2.480090687501298E-2</v>
      </c>
      <c r="F241">
        <f t="shared" si="23"/>
        <v>6.1508498182306611E-4</v>
      </c>
    </row>
    <row r="242" spans="1:6" x14ac:dyDescent="0.25">
      <c r="A242" s="2">
        <v>41019</v>
      </c>
      <c r="B242">
        <v>5.9399999999999995</v>
      </c>
      <c r="C242">
        <f t="shared" si="21"/>
        <v>-5.1118210862619855E-2</v>
      </c>
      <c r="E242">
        <f t="shared" si="22"/>
        <v>-4.7968807178626532E-2</v>
      </c>
      <c r="F242">
        <f t="shared" si="23"/>
        <v>2.3010064621402523E-3</v>
      </c>
    </row>
    <row r="243" spans="1:6" x14ac:dyDescent="0.25">
      <c r="A243" s="2">
        <v>41022</v>
      </c>
      <c r="B243">
        <v>5.77</v>
      </c>
      <c r="C243">
        <f t="shared" si="21"/>
        <v>-2.8619528619528611E-2</v>
      </c>
      <c r="E243">
        <f t="shared" si="22"/>
        <v>-2.5470124935535288E-2</v>
      </c>
      <c r="F243">
        <f t="shared" si="23"/>
        <v>6.4872726423177653E-4</v>
      </c>
    </row>
    <row r="244" spans="1:6" x14ac:dyDescent="0.25">
      <c r="A244" s="2">
        <v>41023</v>
      </c>
      <c r="B244">
        <v>5.68</v>
      </c>
      <c r="C244">
        <f t="shared" si="21"/>
        <v>-1.5597920277296336E-2</v>
      </c>
      <c r="E244">
        <f t="shared" si="22"/>
        <v>-1.2448516593303016E-2</v>
      </c>
      <c r="F244">
        <f t="shared" si="23"/>
        <v>1.5496556537374052E-4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4"/>
  <sheetViews>
    <sheetView topLeftCell="O1" workbookViewId="0">
      <selection activeCell="Q4" sqref="Q4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6" width="17.28515625" customWidth="1"/>
    <col min="7" max="7" width="32.42578125" customWidth="1"/>
    <col min="8" max="8" width="31.140625" customWidth="1"/>
    <col min="9" max="9" width="11.5703125" customWidth="1"/>
    <col min="10" max="11" width="25.28515625" customWidth="1"/>
    <col min="12" max="12" width="10.7109375" customWidth="1"/>
    <col min="13" max="13" width="12.42578125" customWidth="1"/>
    <col min="15" max="16" width="12.42578125" customWidth="1"/>
    <col min="17" max="20" width="33" customWidth="1"/>
    <col min="21" max="21" width="27.140625" customWidth="1"/>
    <col min="22" max="22" width="36.85546875" customWidth="1"/>
    <col min="23" max="23" width="29.7109375" customWidth="1"/>
    <col min="24" max="24" width="12" customWidth="1"/>
    <col min="25" max="25" width="10.7109375" customWidth="1"/>
    <col min="26" max="26" width="17.42578125" customWidth="1"/>
  </cols>
  <sheetData>
    <row r="1" spans="1:27" ht="15.75" thickBot="1" x14ac:dyDescent="0.3">
      <c r="A1" t="s">
        <v>0</v>
      </c>
      <c r="Q1" t="s">
        <v>62</v>
      </c>
      <c r="R1" t="s">
        <v>71</v>
      </c>
      <c r="S1" t="s">
        <v>68</v>
      </c>
      <c r="T1" t="s">
        <v>69</v>
      </c>
      <c r="U1" t="s">
        <v>62</v>
      </c>
      <c r="V1" t="s">
        <v>71</v>
      </c>
      <c r="W1" t="s">
        <v>68</v>
      </c>
      <c r="X1" t="s">
        <v>69</v>
      </c>
    </row>
    <row r="2" spans="1:27" ht="15.75" thickBot="1" x14ac:dyDescent="0.3">
      <c r="A2" t="s">
        <v>1</v>
      </c>
      <c r="B2" t="s">
        <v>2</v>
      </c>
      <c r="C2" t="s">
        <v>20</v>
      </c>
      <c r="D2" t="s">
        <v>21</v>
      </c>
      <c r="E2" t="s">
        <v>46</v>
      </c>
      <c r="F2" t="s">
        <v>65</v>
      </c>
      <c r="G2" t="s">
        <v>47</v>
      </c>
      <c r="H2" s="7" t="s">
        <v>48</v>
      </c>
      <c r="I2" s="22">
        <f>SUM(F4:F123)/(COUNT(C4:C123)-2)</f>
        <v>2.2119148589752956E-3</v>
      </c>
      <c r="J2" s="16" t="s">
        <v>64</v>
      </c>
      <c r="K2" s="16"/>
      <c r="L2" s="16" t="s">
        <v>56</v>
      </c>
      <c r="M2" s="16" t="s">
        <v>57</v>
      </c>
      <c r="N2" s="16" t="s">
        <v>58</v>
      </c>
      <c r="O2" s="16" t="s">
        <v>59</v>
      </c>
      <c r="P2" s="16" t="s">
        <v>67</v>
      </c>
      <c r="Q2" s="16" t="s">
        <v>60</v>
      </c>
      <c r="R2" s="16"/>
      <c r="S2" s="16"/>
      <c r="T2" s="16"/>
      <c r="U2" s="16" t="s">
        <v>61</v>
      </c>
      <c r="V2" s="16"/>
      <c r="W2" s="11"/>
      <c r="X2" s="11"/>
      <c r="Y2" s="11"/>
    </row>
    <row r="3" spans="1:27" ht="16.5" thickBot="1" x14ac:dyDescent="0.3">
      <c r="A3" s="1">
        <v>40673</v>
      </c>
      <c r="B3">
        <v>4.4000000000000004</v>
      </c>
      <c r="C3">
        <v>0</v>
      </c>
      <c r="D3" s="6">
        <f>AVERAGE(C4:C123)</f>
        <v>-3.149403683993321E-3</v>
      </c>
      <c r="H3" s="20" t="s">
        <v>49</v>
      </c>
      <c r="I3" s="15">
        <f>SQRT(I2)</f>
        <v>4.7030998915346199E-2</v>
      </c>
      <c r="L3" s="23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t="s">
        <v>28</v>
      </c>
      <c r="AA3">
        <f>1+D3</f>
        <v>0.9968505963160067</v>
      </c>
    </row>
    <row r="4" spans="1:27" x14ac:dyDescent="0.25">
      <c r="A4" s="2">
        <v>40674</v>
      </c>
      <c r="B4">
        <v>4.4993999999999996</v>
      </c>
      <c r="C4">
        <f>(B4-B3)/B3</f>
        <v>2.2590909090908922E-2</v>
      </c>
      <c r="E4">
        <f>C4-$D$3</f>
        <v>2.5740312774902244E-2</v>
      </c>
      <c r="F4">
        <f>E4^2</f>
        <v>6.6256370174979566E-4</v>
      </c>
      <c r="G4">
        <f>(E4-$D$3)^2</f>
        <v>8.3461571707538142E-4</v>
      </c>
      <c r="H4" s="11"/>
      <c r="I4" s="11"/>
      <c r="J4">
        <f>E4/$I$3</f>
        <v>0.54730525331247404</v>
      </c>
      <c r="L4">
        <f>J4</f>
        <v>0.54730525331247404</v>
      </c>
      <c r="M4" s="11">
        <f>RANK(L4,$L$4:$L$124)</f>
        <v>36</v>
      </c>
      <c r="N4" s="11">
        <f>J4</f>
        <v>0.54730525331247404</v>
      </c>
      <c r="O4" s="11">
        <f>RANK(N4,$N$4:$N$124)</f>
        <v>36</v>
      </c>
      <c r="P4" s="11">
        <v>1</v>
      </c>
      <c r="Q4" s="11">
        <f>M4/(COUNT($M$4:$M$124)+1)-0.5</f>
        <v>-0.20491803278688525</v>
      </c>
      <c r="R4" s="11">
        <f>SUM($Q$4:Q4)/P4</f>
        <v>-0.20491803278688525</v>
      </c>
      <c r="S4" s="11">
        <f>(P4/11)*R4^2</f>
        <v>3.8174000146588166E-3</v>
      </c>
      <c r="T4" s="11"/>
      <c r="U4" s="11">
        <f>O4/(COUNT($O$4:$O$124)+1)-0.5</f>
        <v>-0.20491803278688525</v>
      </c>
      <c r="V4" s="11">
        <f>SUM($U$4:U4)/P4</f>
        <v>-0.20491803278688525</v>
      </c>
      <c r="W4" s="11">
        <f>(P4/11)*V4^2</f>
        <v>3.8174000146588166E-3</v>
      </c>
      <c r="X4" s="11"/>
      <c r="Y4" s="11"/>
    </row>
    <row r="5" spans="1:27" x14ac:dyDescent="0.25">
      <c r="A5" s="2">
        <v>40675</v>
      </c>
      <c r="B5">
        <v>4.45</v>
      </c>
      <c r="C5">
        <f t="shared" ref="C5:C68" si="0">(B5-B4)/B4</f>
        <v>-1.0979241676667877E-2</v>
      </c>
      <c r="E5">
        <f t="shared" ref="E5:E68" si="1">C5-$D$3</f>
        <v>-7.8298379926745564E-3</v>
      </c>
      <c r="F5">
        <f t="shared" ref="F5:F68" si="2">E5^2</f>
        <v>6.1306362991529927E-5</v>
      </c>
      <c r="G5">
        <f t="shared" ref="G5:G68" si="3">(E5-$D$3)^2</f>
        <v>2.1906465317880398E-5</v>
      </c>
      <c r="H5" s="11"/>
      <c r="I5" s="11"/>
      <c r="J5">
        <f t="shared" ref="J5:J68" si="4">E5/$I$3</f>
        <v>-0.16648249395612311</v>
      </c>
      <c r="L5">
        <f t="shared" ref="L5:L68" si="5">J5</f>
        <v>-0.16648249395612311</v>
      </c>
      <c r="M5" s="11">
        <f t="shared" ref="M5:M68" si="6">RANK(L5,$L$4:$L$124)</f>
        <v>68</v>
      </c>
      <c r="N5" s="11">
        <f t="shared" ref="N5:N68" si="7">J5</f>
        <v>-0.16648249395612311</v>
      </c>
      <c r="O5" s="11">
        <f t="shared" ref="O5:O68" si="8">RANK(N5,$N$4:$N$124)</f>
        <v>68</v>
      </c>
      <c r="P5" s="11">
        <v>2</v>
      </c>
      <c r="Q5" s="11">
        <f t="shared" ref="Q5:Q68" si="9">M5/(COUNT($M$4:$M$124)+1)-0.5</f>
        <v>5.7377049180327822E-2</v>
      </c>
      <c r="R5" s="11">
        <f>SUM($Q$4:Q5)/P5</f>
        <v>-7.3770491803278715E-2</v>
      </c>
      <c r="S5" s="11">
        <f t="shared" ref="S5:S68" si="10">(P5/11)*R5^2</f>
        <v>9.8947008379956592E-4</v>
      </c>
      <c r="T5" s="11"/>
      <c r="U5" s="11">
        <f t="shared" ref="U5:U68" si="11">O5/(COUNT($O$4:$O$124)+1)-0.5</f>
        <v>5.7377049180327822E-2</v>
      </c>
      <c r="V5" s="11">
        <f>SUM($U$4:U5)/P5</f>
        <v>-7.3770491803278715E-2</v>
      </c>
      <c r="W5" s="11">
        <f t="shared" ref="W5:W68" si="12">(P5/11)*V5^2</f>
        <v>9.8947008379956592E-4</v>
      </c>
      <c r="X5" s="11"/>
      <c r="Y5" s="11"/>
    </row>
    <row r="6" spans="1:27" x14ac:dyDescent="0.25">
      <c r="A6" s="2">
        <v>40676</v>
      </c>
      <c r="B6">
        <v>4.4794</v>
      </c>
      <c r="C6">
        <f t="shared" si="0"/>
        <v>6.6067415730336788E-3</v>
      </c>
      <c r="E6">
        <f t="shared" si="1"/>
        <v>9.7561452570269994E-3</v>
      </c>
      <c r="F6">
        <f t="shared" si="2"/>
        <v>9.518237027621042E-5</v>
      </c>
      <c r="G6">
        <f t="shared" si="3"/>
        <v>1.6655319346907071E-4</v>
      </c>
      <c r="H6" s="11"/>
      <c r="I6" s="11"/>
      <c r="J6">
        <f t="shared" si="4"/>
        <v>0.20744074083111963</v>
      </c>
      <c r="L6">
        <f t="shared" si="5"/>
        <v>0.20744074083111963</v>
      </c>
      <c r="M6" s="11">
        <f t="shared" si="6"/>
        <v>48</v>
      </c>
      <c r="N6" s="11">
        <f t="shared" si="7"/>
        <v>0.20744074083111963</v>
      </c>
      <c r="O6" s="11">
        <f t="shared" si="8"/>
        <v>48</v>
      </c>
      <c r="P6" s="11">
        <v>3</v>
      </c>
      <c r="Q6" s="11">
        <f t="shared" si="9"/>
        <v>-0.10655737704918034</v>
      </c>
      <c r="R6" s="11">
        <f>SUM($Q$4:Q6)/P6</f>
        <v>-8.4699453551912593E-2</v>
      </c>
      <c r="S6" s="11">
        <f t="shared" si="10"/>
        <v>1.9565447541797995E-3</v>
      </c>
      <c r="T6" s="11"/>
      <c r="U6" s="11">
        <f t="shared" si="11"/>
        <v>-0.10655737704918034</v>
      </c>
      <c r="V6" s="11">
        <f>SUM($U$4:U6)/P6</f>
        <v>-8.4699453551912593E-2</v>
      </c>
      <c r="W6" s="11">
        <f t="shared" si="12"/>
        <v>1.9565447541797995E-3</v>
      </c>
      <c r="X6" s="11"/>
      <c r="Y6" s="11"/>
    </row>
    <row r="7" spans="1:27" x14ac:dyDescent="0.25">
      <c r="A7" s="2">
        <v>40679</v>
      </c>
      <c r="B7">
        <v>4.42</v>
      </c>
      <c r="C7">
        <f t="shared" si="0"/>
        <v>-1.3260704558646273E-2</v>
      </c>
      <c r="E7">
        <f t="shared" si="1"/>
        <v>-1.0111300874652953E-2</v>
      </c>
      <c r="F7">
        <f t="shared" si="2"/>
        <v>1.0223840537775756E-4</v>
      </c>
      <c r="G7">
        <f t="shared" si="3"/>
        <v>4.8468012493314479E-5</v>
      </c>
      <c r="H7" s="11"/>
      <c r="I7" s="11"/>
      <c r="J7">
        <f t="shared" si="4"/>
        <v>-0.21499226271704042</v>
      </c>
      <c r="L7">
        <f t="shared" si="5"/>
        <v>-0.21499226271704042</v>
      </c>
      <c r="M7" s="11">
        <f t="shared" si="6"/>
        <v>73</v>
      </c>
      <c r="N7" s="11">
        <f t="shared" si="7"/>
        <v>-0.21499226271704042</v>
      </c>
      <c r="O7" s="11">
        <f t="shared" si="8"/>
        <v>73</v>
      </c>
      <c r="P7" s="11">
        <v>4</v>
      </c>
      <c r="Q7" s="11">
        <f t="shared" si="9"/>
        <v>9.8360655737704916E-2</v>
      </c>
      <c r="R7" s="11">
        <f>SUM($Q$4:Q7)/P7</f>
        <v>-3.8934426229508212E-2</v>
      </c>
      <c r="S7" s="11">
        <f t="shared" si="10"/>
        <v>5.512325621167335E-4</v>
      </c>
      <c r="T7" s="11"/>
      <c r="U7" s="11">
        <f t="shared" si="11"/>
        <v>9.8360655737704916E-2</v>
      </c>
      <c r="V7" s="11">
        <f>SUM($U$4:U7)/P7</f>
        <v>-3.8934426229508212E-2</v>
      </c>
      <c r="W7" s="11">
        <f t="shared" si="12"/>
        <v>5.512325621167335E-4</v>
      </c>
      <c r="X7" s="11"/>
      <c r="Y7" s="11"/>
    </row>
    <row r="8" spans="1:27" x14ac:dyDescent="0.25">
      <c r="A8" s="2">
        <v>40680</v>
      </c>
      <c r="B8">
        <v>4.4000000000000004</v>
      </c>
      <c r="C8">
        <f t="shared" si="0"/>
        <v>-4.5248868778279576E-3</v>
      </c>
      <c r="E8">
        <f t="shared" si="1"/>
        <v>-1.3754831938346365E-3</v>
      </c>
      <c r="F8">
        <f t="shared" si="2"/>
        <v>1.8919540165215323E-6</v>
      </c>
      <c r="G8">
        <f t="shared" si="3"/>
        <v>3.1467939054048274E-6</v>
      </c>
      <c r="H8" s="11"/>
      <c r="I8" s="11"/>
      <c r="J8">
        <f t="shared" si="4"/>
        <v>-2.9246310424119376E-2</v>
      </c>
      <c r="L8">
        <f t="shared" si="5"/>
        <v>-2.9246310424119376E-2</v>
      </c>
      <c r="M8" s="11">
        <f t="shared" si="6"/>
        <v>62</v>
      </c>
      <c r="N8" s="11">
        <f t="shared" si="7"/>
        <v>-2.9246310424119376E-2</v>
      </c>
      <c r="O8" s="11">
        <f t="shared" si="8"/>
        <v>62</v>
      </c>
      <c r="P8" s="11">
        <v>5</v>
      </c>
      <c r="Q8" s="11">
        <f t="shared" si="9"/>
        <v>8.1967213114754189E-3</v>
      </c>
      <c r="R8" s="11">
        <f>SUM($Q$4:Q8)/P8</f>
        <v>-2.9508196721311487E-2</v>
      </c>
      <c r="S8" s="11">
        <f t="shared" si="10"/>
        <v>3.9578803351982635E-4</v>
      </c>
      <c r="T8" s="11"/>
      <c r="U8" s="11">
        <f t="shared" si="11"/>
        <v>8.1967213114754189E-3</v>
      </c>
      <c r="V8" s="11">
        <f>SUM($U$4:U8)/P8</f>
        <v>-2.9508196721311487E-2</v>
      </c>
      <c r="W8" s="11">
        <f t="shared" si="12"/>
        <v>3.9578803351982635E-4</v>
      </c>
      <c r="X8" s="11"/>
      <c r="Y8" s="11"/>
    </row>
    <row r="9" spans="1:27" x14ac:dyDescent="0.25">
      <c r="A9" s="2">
        <v>40681</v>
      </c>
      <c r="B9">
        <v>4.4000000000000004</v>
      </c>
      <c r="C9">
        <f t="shared" si="0"/>
        <v>0</v>
      </c>
      <c r="E9">
        <f t="shared" si="1"/>
        <v>3.149403683993321E-3</v>
      </c>
      <c r="F9">
        <f t="shared" si="2"/>
        <v>9.9187435647507029E-6</v>
      </c>
      <c r="G9">
        <f t="shared" si="3"/>
        <v>3.9674974259002812E-5</v>
      </c>
      <c r="H9" s="11"/>
      <c r="I9" s="11"/>
      <c r="J9">
        <f t="shared" si="4"/>
        <v>6.6964422543142527E-2</v>
      </c>
      <c r="L9">
        <f t="shared" si="5"/>
        <v>6.6964422543142527E-2</v>
      </c>
      <c r="M9" s="11">
        <f t="shared" si="6"/>
        <v>53</v>
      </c>
      <c r="N9" s="11">
        <f t="shared" si="7"/>
        <v>6.6964422543142527E-2</v>
      </c>
      <c r="O9" s="11">
        <f t="shared" si="8"/>
        <v>53</v>
      </c>
      <c r="P9" s="11">
        <v>6</v>
      </c>
      <c r="Q9" s="11">
        <f t="shared" si="9"/>
        <v>-6.5573770491803296E-2</v>
      </c>
      <c r="R9" s="11">
        <f>SUM($Q$4:Q9)/P9</f>
        <v>-3.5519125683060121E-2</v>
      </c>
      <c r="S9" s="11">
        <f t="shared" si="10"/>
        <v>6.8814997597582965E-4</v>
      </c>
      <c r="T9" s="11"/>
      <c r="U9" s="11">
        <f t="shared" si="11"/>
        <v>-6.5573770491803296E-2</v>
      </c>
      <c r="V9" s="11">
        <f>SUM($U$4:U9)/P9</f>
        <v>-3.5519125683060121E-2</v>
      </c>
      <c r="W9" s="11">
        <f t="shared" si="12"/>
        <v>6.8814997597582965E-4</v>
      </c>
      <c r="X9" s="11"/>
      <c r="Y9" s="11"/>
    </row>
    <row r="10" spans="1:27" x14ac:dyDescent="0.25">
      <c r="A10" s="2">
        <v>40682</v>
      </c>
      <c r="B10">
        <v>4.2024999999999997</v>
      </c>
      <c r="C10">
        <f t="shared" si="0"/>
        <v>-4.4886363636363787E-2</v>
      </c>
      <c r="E10">
        <f t="shared" si="1"/>
        <v>-4.1736959952370464E-2</v>
      </c>
      <c r="F10">
        <f t="shared" si="2"/>
        <v>1.7419738260657759E-3</v>
      </c>
      <c r="G10">
        <f t="shared" si="3"/>
        <v>1.4889994987651721E-3</v>
      </c>
      <c r="H10" s="11"/>
      <c r="I10" s="11"/>
      <c r="J10">
        <f t="shared" si="4"/>
        <v>-0.887435115454282</v>
      </c>
      <c r="L10">
        <f t="shared" si="5"/>
        <v>-0.887435115454282</v>
      </c>
      <c r="M10" s="11">
        <f t="shared" si="6"/>
        <v>102</v>
      </c>
      <c r="N10" s="11">
        <f t="shared" si="7"/>
        <v>-0.887435115454282</v>
      </c>
      <c r="O10" s="11">
        <f t="shared" si="8"/>
        <v>102</v>
      </c>
      <c r="P10" s="11">
        <v>7</v>
      </c>
      <c r="Q10" s="11">
        <f t="shared" si="9"/>
        <v>0.33606557377049184</v>
      </c>
      <c r="R10" s="11">
        <f>SUM($Q$4:Q10)/P10</f>
        <v>1.7564402810304445E-2</v>
      </c>
      <c r="S10" s="11">
        <f t="shared" si="10"/>
        <v>1.9632342932531042E-4</v>
      </c>
      <c r="T10" s="11"/>
      <c r="U10" s="11">
        <f t="shared" si="11"/>
        <v>0.33606557377049184</v>
      </c>
      <c r="V10" s="11">
        <f>SUM($U$4:U10)/P10</f>
        <v>1.7564402810304445E-2</v>
      </c>
      <c r="W10" s="11">
        <f t="shared" si="12"/>
        <v>1.9632342932531042E-4</v>
      </c>
      <c r="X10" s="11"/>
      <c r="Y10" s="11"/>
    </row>
    <row r="11" spans="1:27" x14ac:dyDescent="0.25">
      <c r="A11" s="2">
        <v>40683</v>
      </c>
      <c r="B11">
        <v>4.0999999999999996</v>
      </c>
      <c r="C11">
        <f t="shared" si="0"/>
        <v>-2.4390243902439036E-2</v>
      </c>
      <c r="E11">
        <f t="shared" si="1"/>
        <v>-2.1240840218445713E-2</v>
      </c>
      <c r="F11">
        <f t="shared" si="2"/>
        <v>4.5117329318554092E-4</v>
      </c>
      <c r="G11">
        <f t="shared" si="3"/>
        <v>3.2730007588011874E-4</v>
      </c>
      <c r="H11" s="11"/>
      <c r="I11" s="11"/>
      <c r="J11">
        <f t="shared" si="4"/>
        <v>-0.45163489418284147</v>
      </c>
      <c r="L11">
        <f t="shared" si="5"/>
        <v>-0.45163489418284147</v>
      </c>
      <c r="M11" s="11">
        <f t="shared" si="6"/>
        <v>89</v>
      </c>
      <c r="N11" s="11">
        <f t="shared" si="7"/>
        <v>-0.45163489418284147</v>
      </c>
      <c r="O11" s="11">
        <f t="shared" si="8"/>
        <v>89</v>
      </c>
      <c r="P11" s="11">
        <v>8</v>
      </c>
      <c r="Q11" s="11">
        <f t="shared" si="9"/>
        <v>0.22950819672131151</v>
      </c>
      <c r="R11" s="11">
        <f>SUM($Q$4:Q11)/P11</f>
        <v>4.4057377049180328E-2</v>
      </c>
      <c r="S11" s="11">
        <f t="shared" si="10"/>
        <v>1.4116745254208302E-3</v>
      </c>
      <c r="T11" s="11"/>
      <c r="U11" s="11">
        <f t="shared" si="11"/>
        <v>0.22950819672131151</v>
      </c>
      <c r="V11" s="11">
        <f>SUM($U$4:U11)/P11</f>
        <v>4.4057377049180328E-2</v>
      </c>
      <c r="W11" s="11">
        <f t="shared" si="12"/>
        <v>1.4116745254208302E-3</v>
      </c>
      <c r="X11" s="11"/>
      <c r="Y11" s="11"/>
    </row>
    <row r="12" spans="1:27" x14ac:dyDescent="0.25">
      <c r="A12" s="2">
        <v>40686</v>
      </c>
      <c r="B12">
        <v>4.05</v>
      </c>
      <c r="C12">
        <f t="shared" si="0"/>
        <v>-1.2195121951219469E-2</v>
      </c>
      <c r="E12">
        <f t="shared" si="1"/>
        <v>-9.0457182672261487E-3</v>
      </c>
      <c r="F12">
        <f t="shared" si="2"/>
        <v>8.1825018970028832E-5</v>
      </c>
      <c r="G12">
        <f t="shared" si="3"/>
        <v>3.4766525664444121E-5</v>
      </c>
      <c r="J12">
        <f t="shared" si="4"/>
        <v>-0.19233523581984846</v>
      </c>
      <c r="L12">
        <f t="shared" si="5"/>
        <v>-0.19233523581984846</v>
      </c>
      <c r="M12" s="11">
        <f t="shared" si="6"/>
        <v>71</v>
      </c>
      <c r="N12" s="11">
        <f t="shared" si="7"/>
        <v>-0.19233523581984846</v>
      </c>
      <c r="O12" s="11">
        <f t="shared" si="8"/>
        <v>71</v>
      </c>
      <c r="P12" s="11">
        <v>9</v>
      </c>
      <c r="Q12" s="11">
        <f t="shared" si="9"/>
        <v>8.1967213114754078E-2</v>
      </c>
      <c r="R12" s="11">
        <f>SUM($Q$4:Q12)/P12</f>
        <v>4.8269581056466303E-2</v>
      </c>
      <c r="S12" s="11">
        <f t="shared" si="10"/>
        <v>1.9063247362091759E-3</v>
      </c>
      <c r="T12" s="11"/>
      <c r="U12" s="11">
        <f t="shared" si="11"/>
        <v>8.1967213114754078E-2</v>
      </c>
      <c r="V12" s="11">
        <f>SUM($U$4:U12)/P12</f>
        <v>4.8269581056466303E-2</v>
      </c>
      <c r="W12" s="11">
        <f t="shared" si="12"/>
        <v>1.9063247362091759E-3</v>
      </c>
      <c r="X12" s="11"/>
      <c r="Y12" s="11"/>
    </row>
    <row r="13" spans="1:27" x14ac:dyDescent="0.25">
      <c r="A13" s="2">
        <v>40687</v>
      </c>
      <c r="B13">
        <v>4.0999999999999996</v>
      </c>
      <c r="C13">
        <f t="shared" si="0"/>
        <v>1.2345679012345635E-2</v>
      </c>
      <c r="E13">
        <f t="shared" si="1"/>
        <v>1.5495082696338956E-2</v>
      </c>
      <c r="F13">
        <f t="shared" si="2"/>
        <v>2.4009758776638292E-4</v>
      </c>
      <c r="G13">
        <f t="shared" si="3"/>
        <v>3.4761687238639579E-4</v>
      </c>
      <c r="J13">
        <f t="shared" si="4"/>
        <v>0.32946531125629386</v>
      </c>
      <c r="L13">
        <f t="shared" si="5"/>
        <v>0.32946531125629386</v>
      </c>
      <c r="M13" s="11">
        <f t="shared" si="6"/>
        <v>41</v>
      </c>
      <c r="N13" s="11">
        <f t="shared" si="7"/>
        <v>0.32946531125629386</v>
      </c>
      <c r="O13" s="11">
        <f t="shared" si="8"/>
        <v>41</v>
      </c>
      <c r="P13" s="11">
        <v>10</v>
      </c>
      <c r="Q13" s="11">
        <f t="shared" si="9"/>
        <v>-0.16393442622950821</v>
      </c>
      <c r="R13" s="11">
        <f>SUM($Q$4:Q13)/P13</f>
        <v>2.7049180327868849E-2</v>
      </c>
      <c r="S13" s="11">
        <f t="shared" si="10"/>
        <v>6.651437785541519E-4</v>
      </c>
      <c r="T13" s="11"/>
      <c r="U13" s="11">
        <f t="shared" si="11"/>
        <v>-0.16393442622950821</v>
      </c>
      <c r="V13" s="11">
        <f>SUM($U$4:U13)/P13</f>
        <v>2.7049180327868849E-2</v>
      </c>
      <c r="W13" s="11">
        <f t="shared" si="12"/>
        <v>6.651437785541519E-4</v>
      </c>
      <c r="X13" s="11"/>
      <c r="Y13" s="11"/>
    </row>
    <row r="14" spans="1:27" x14ac:dyDescent="0.25">
      <c r="A14" s="2">
        <v>40688</v>
      </c>
      <c r="B14">
        <v>4.1500000000000004</v>
      </c>
      <c r="C14">
        <f t="shared" si="0"/>
        <v>1.2195121951219686E-2</v>
      </c>
      <c r="E14">
        <f t="shared" si="1"/>
        <v>1.5344525635213007E-2</v>
      </c>
      <c r="F14">
        <f t="shared" si="2"/>
        <v>2.3545446696970912E-4</v>
      </c>
      <c r="G14">
        <f t="shared" si="3"/>
        <v>3.420254216637994E-4</v>
      </c>
      <c r="J14">
        <f t="shared" si="4"/>
        <v>0.32626408090613812</v>
      </c>
      <c r="L14">
        <f t="shared" si="5"/>
        <v>0.32626408090613812</v>
      </c>
      <c r="M14" s="11">
        <f t="shared" si="6"/>
        <v>43</v>
      </c>
      <c r="N14" s="11">
        <f t="shared" si="7"/>
        <v>0.32626408090613812</v>
      </c>
      <c r="O14" s="11">
        <f t="shared" si="8"/>
        <v>43</v>
      </c>
      <c r="P14" s="11">
        <v>11</v>
      </c>
      <c r="Q14" s="11">
        <f t="shared" si="9"/>
        <v>-0.14754098360655737</v>
      </c>
      <c r="R14" s="11">
        <f>SUM($Q$4:Q14)/P14</f>
        <v>1.117734724292101E-2</v>
      </c>
      <c r="S14" s="11">
        <f t="shared" si="10"/>
        <v>1.2493309138883392E-4</v>
      </c>
      <c r="T14" s="11"/>
      <c r="U14" s="11">
        <f t="shared" si="11"/>
        <v>-0.14754098360655737</v>
      </c>
      <c r="V14" s="11">
        <f>SUM($U$4:U14)/P14</f>
        <v>1.117734724292101E-2</v>
      </c>
      <c r="W14" s="11">
        <f t="shared" si="12"/>
        <v>1.2493309138883392E-4</v>
      </c>
      <c r="X14" s="11"/>
      <c r="Y14" s="11"/>
    </row>
    <row r="15" spans="1:27" x14ac:dyDescent="0.25">
      <c r="A15" s="2">
        <v>40689</v>
      </c>
      <c r="B15">
        <v>3.9534000000000002</v>
      </c>
      <c r="C15">
        <f t="shared" si="0"/>
        <v>-4.7373493975903638E-2</v>
      </c>
      <c r="E15">
        <f t="shared" si="1"/>
        <v>-4.4224090291910316E-2</v>
      </c>
      <c r="F15">
        <f t="shared" si="2"/>
        <v>1.9557701621470362E-3</v>
      </c>
      <c r="G15">
        <f t="shared" si="3"/>
        <v>1.6871298799385956E-3</v>
      </c>
      <c r="J15">
        <f t="shared" si="4"/>
        <v>-0.94031790333672904</v>
      </c>
      <c r="L15">
        <f t="shared" si="5"/>
        <v>-0.94031790333672904</v>
      </c>
      <c r="M15" s="11">
        <f t="shared" si="6"/>
        <v>103</v>
      </c>
      <c r="N15" s="11">
        <f t="shared" si="7"/>
        <v>-0.94031790333672904</v>
      </c>
      <c r="O15" s="11">
        <f t="shared" si="8"/>
        <v>103</v>
      </c>
      <c r="P15" s="11">
        <v>12</v>
      </c>
      <c r="Q15" s="11">
        <f t="shared" si="9"/>
        <v>0.34426229508196726</v>
      </c>
      <c r="R15" s="11">
        <f>SUM($Q$4:Q15)/P15</f>
        <v>3.8934426229508198E-2</v>
      </c>
      <c r="S15" s="11">
        <f t="shared" si="10"/>
        <v>1.6536976863501993E-3</v>
      </c>
      <c r="T15" s="11"/>
      <c r="U15" s="11">
        <f t="shared" si="11"/>
        <v>0.34426229508196726</v>
      </c>
      <c r="V15" s="11">
        <f>SUM($U$4:U15)/P15</f>
        <v>3.8934426229508198E-2</v>
      </c>
      <c r="W15" s="11">
        <f t="shared" si="12"/>
        <v>1.6536976863501993E-3</v>
      </c>
      <c r="X15" s="11"/>
      <c r="Y15" s="11"/>
    </row>
    <row r="16" spans="1:27" x14ac:dyDescent="0.25">
      <c r="A16" s="2">
        <v>40690</v>
      </c>
      <c r="B16">
        <v>3.8875000000000002</v>
      </c>
      <c r="C16">
        <f t="shared" si="0"/>
        <v>-1.6669196134972444E-2</v>
      </c>
      <c r="E16">
        <f t="shared" si="1"/>
        <v>-1.3519792450979123E-2</v>
      </c>
      <c r="F16">
        <f t="shared" si="2"/>
        <v>1.8278478791755208E-4</v>
      </c>
      <c r="G16">
        <f t="shared" si="3"/>
        <v>1.0754496317842531E-4</v>
      </c>
      <c r="J16">
        <f t="shared" si="4"/>
        <v>-0.2874655602215504</v>
      </c>
      <c r="L16">
        <f t="shared" si="5"/>
        <v>-0.2874655602215504</v>
      </c>
      <c r="M16" s="11">
        <f t="shared" si="6"/>
        <v>78</v>
      </c>
      <c r="N16" s="11">
        <f t="shared" si="7"/>
        <v>-0.2874655602215504</v>
      </c>
      <c r="O16" s="11">
        <f t="shared" si="8"/>
        <v>78</v>
      </c>
      <c r="P16" s="11">
        <v>13</v>
      </c>
      <c r="Q16" s="11">
        <f t="shared" si="9"/>
        <v>0.13934426229508201</v>
      </c>
      <c r="R16" s="11">
        <f>SUM($Q$4:Q16)/P16</f>
        <v>4.6658259773013869E-2</v>
      </c>
      <c r="S16" s="11">
        <f t="shared" si="10"/>
        <v>2.5728101514180526E-3</v>
      </c>
      <c r="T16" s="11"/>
      <c r="U16" s="11">
        <f t="shared" si="11"/>
        <v>0.13934426229508201</v>
      </c>
      <c r="V16" s="11">
        <f>SUM($U$4:U16)/P16</f>
        <v>4.6658259773013869E-2</v>
      </c>
      <c r="W16" s="11">
        <f t="shared" si="12"/>
        <v>2.5728101514180526E-3</v>
      </c>
      <c r="X16" s="11"/>
      <c r="Y16" s="11"/>
    </row>
    <row r="17" spans="1:25" x14ac:dyDescent="0.25">
      <c r="A17" s="2">
        <v>40694</v>
      </c>
      <c r="B17">
        <v>3.8616000000000001</v>
      </c>
      <c r="C17">
        <f>(B17-B16)/B16</f>
        <v>-6.6623794212218737E-3</v>
      </c>
      <c r="E17">
        <f t="shared" si="1"/>
        <v>-3.5129757372285527E-3</v>
      </c>
      <c r="F17">
        <f t="shared" si="2"/>
        <v>1.2340998530356494E-5</v>
      </c>
      <c r="G17">
        <f t="shared" si="3"/>
        <v>1.3218463789368214E-7</v>
      </c>
      <c r="J17">
        <f t="shared" si="4"/>
        <v>-7.4694899497069159E-2</v>
      </c>
      <c r="L17">
        <f t="shared" si="5"/>
        <v>-7.4694899497069159E-2</v>
      </c>
      <c r="M17" s="11">
        <f t="shared" si="6"/>
        <v>64</v>
      </c>
      <c r="N17" s="11">
        <f t="shared" si="7"/>
        <v>-7.4694899497069159E-2</v>
      </c>
      <c r="O17" s="11">
        <f t="shared" si="8"/>
        <v>64</v>
      </c>
      <c r="P17" s="11">
        <v>14</v>
      </c>
      <c r="Q17" s="11">
        <f t="shared" si="9"/>
        <v>2.4590163934426257E-2</v>
      </c>
      <c r="R17" s="11">
        <f>SUM($Q$4:Q17)/P17</f>
        <v>4.5081967213114756E-2</v>
      </c>
      <c r="S17" s="11">
        <f t="shared" si="10"/>
        <v>2.5866702499328141E-3</v>
      </c>
      <c r="T17" s="11"/>
      <c r="U17" s="11">
        <f t="shared" si="11"/>
        <v>2.4590163934426257E-2</v>
      </c>
      <c r="V17" s="11">
        <f>SUM($U$4:U17)/P17</f>
        <v>4.5081967213114756E-2</v>
      </c>
      <c r="W17" s="11">
        <f t="shared" si="12"/>
        <v>2.5866702499328141E-3</v>
      </c>
      <c r="X17" s="11"/>
      <c r="Y17" s="11"/>
    </row>
    <row r="18" spans="1:25" x14ac:dyDescent="0.25">
      <c r="A18" s="2">
        <v>40695</v>
      </c>
      <c r="B18">
        <v>3.8</v>
      </c>
      <c r="C18">
        <f t="shared" si="0"/>
        <v>-1.5951937020924054E-2</v>
      </c>
      <c r="E18">
        <f t="shared" si="1"/>
        <v>-1.2802533336930733E-2</v>
      </c>
      <c r="F18">
        <f t="shared" si="2"/>
        <v>1.6390485984322278E-4</v>
      </c>
      <c r="G18">
        <f t="shared" si="3"/>
        <v>9.3182912096419568E-5</v>
      </c>
      <c r="J18">
        <f t="shared" si="4"/>
        <v>-0.27221478667665022</v>
      </c>
      <c r="L18">
        <f t="shared" si="5"/>
        <v>-0.27221478667665022</v>
      </c>
      <c r="M18" s="11">
        <f t="shared" si="6"/>
        <v>77</v>
      </c>
      <c r="N18" s="11">
        <f t="shared" si="7"/>
        <v>-0.27221478667665022</v>
      </c>
      <c r="O18" s="11">
        <f t="shared" si="8"/>
        <v>77</v>
      </c>
      <c r="P18" s="11">
        <v>15</v>
      </c>
      <c r="Q18" s="11">
        <f t="shared" si="9"/>
        <v>0.13114754098360659</v>
      </c>
      <c r="R18" s="11">
        <f>SUM($Q$4:Q18)/P18</f>
        <v>5.0819672131147547E-2</v>
      </c>
      <c r="S18" s="11">
        <f t="shared" si="10"/>
        <v>3.5217805575236383E-3</v>
      </c>
      <c r="T18" s="11"/>
      <c r="U18" s="11">
        <f t="shared" si="11"/>
        <v>0.13114754098360659</v>
      </c>
      <c r="V18" s="11">
        <f>SUM($U$4:U18)/P18</f>
        <v>5.0819672131147547E-2</v>
      </c>
      <c r="W18" s="11">
        <f t="shared" si="12"/>
        <v>3.5217805575236383E-3</v>
      </c>
      <c r="X18" s="11"/>
      <c r="Y18" s="11"/>
    </row>
    <row r="19" spans="1:25" x14ac:dyDescent="0.25">
      <c r="A19" s="2">
        <v>40696</v>
      </c>
      <c r="B19">
        <v>3.7556000000000003</v>
      </c>
      <c r="C19">
        <f t="shared" si="0"/>
        <v>-1.1684210526315672E-2</v>
      </c>
      <c r="E19">
        <f t="shared" si="1"/>
        <v>-8.5348068423223514E-3</v>
      </c>
      <c r="F19">
        <f t="shared" si="2"/>
        <v>7.2842927835752434E-5</v>
      </c>
      <c r="G19">
        <f t="shared" si="3"/>
        <v>2.9002567177740301E-5</v>
      </c>
      <c r="J19">
        <f t="shared" si="4"/>
        <v>-0.18147194486948154</v>
      </c>
      <c r="L19">
        <f t="shared" si="5"/>
        <v>-0.18147194486948154</v>
      </c>
      <c r="M19" s="11">
        <f t="shared" si="6"/>
        <v>69</v>
      </c>
      <c r="N19" s="11">
        <f t="shared" si="7"/>
        <v>-0.18147194486948154</v>
      </c>
      <c r="O19" s="11">
        <f t="shared" si="8"/>
        <v>69</v>
      </c>
      <c r="P19" s="11">
        <v>16</v>
      </c>
      <c r="Q19" s="11">
        <f t="shared" si="9"/>
        <v>6.557377049180324E-2</v>
      </c>
      <c r="R19" s="11">
        <f>SUM($Q$4:Q19)/P19</f>
        <v>5.1741803278688527E-2</v>
      </c>
      <c r="S19" s="11">
        <f t="shared" si="10"/>
        <v>3.8941297549534583E-3</v>
      </c>
      <c r="T19" s="11"/>
      <c r="U19" s="11">
        <f t="shared" si="11"/>
        <v>6.557377049180324E-2</v>
      </c>
      <c r="V19" s="11">
        <f>SUM($U$4:U19)/P19</f>
        <v>5.1741803278688527E-2</v>
      </c>
      <c r="W19" s="11">
        <f t="shared" si="12"/>
        <v>3.8941297549534583E-3</v>
      </c>
      <c r="X19" s="11"/>
      <c r="Y19" s="11"/>
    </row>
    <row r="20" spans="1:25" x14ac:dyDescent="0.25">
      <c r="A20" s="2">
        <v>40697</v>
      </c>
      <c r="B20">
        <v>3.75</v>
      </c>
      <c r="C20">
        <f t="shared" si="0"/>
        <v>-1.4911066141229819E-3</v>
      </c>
      <c r="E20">
        <f t="shared" si="1"/>
        <v>1.6582970698703391E-3</v>
      </c>
      <c r="F20">
        <f t="shared" si="2"/>
        <v>2.7499491719405525E-6</v>
      </c>
      <c r="G20">
        <f t="shared" si="3"/>
        <v>2.3113986538701209E-5</v>
      </c>
      <c r="J20">
        <f t="shared" si="4"/>
        <v>3.5259660821901816E-2</v>
      </c>
      <c r="L20">
        <f t="shared" si="5"/>
        <v>3.5259660821901816E-2</v>
      </c>
      <c r="M20" s="11">
        <f t="shared" si="6"/>
        <v>59</v>
      </c>
      <c r="N20" s="11">
        <f t="shared" si="7"/>
        <v>3.5259660821901816E-2</v>
      </c>
      <c r="O20" s="11">
        <f t="shared" si="8"/>
        <v>59</v>
      </c>
      <c r="P20" s="11">
        <v>17</v>
      </c>
      <c r="Q20" s="11">
        <f t="shared" si="9"/>
        <v>-1.6393442622950838E-2</v>
      </c>
      <c r="R20" s="11">
        <f>SUM($Q$4:Q20)/P20</f>
        <v>4.7733847637415623E-2</v>
      </c>
      <c r="S20" s="11">
        <f t="shared" si="10"/>
        <v>3.521349415874923E-3</v>
      </c>
      <c r="T20" s="11"/>
      <c r="U20" s="11">
        <f t="shared" si="11"/>
        <v>-1.6393442622950838E-2</v>
      </c>
      <c r="V20" s="11">
        <f>SUM($U$4:U20)/P20</f>
        <v>4.7733847637415623E-2</v>
      </c>
      <c r="W20" s="11">
        <f t="shared" si="12"/>
        <v>3.521349415874923E-3</v>
      </c>
      <c r="X20" s="11"/>
      <c r="Y20" s="11"/>
    </row>
    <row r="21" spans="1:25" x14ac:dyDescent="0.25">
      <c r="A21" s="2">
        <v>40700</v>
      </c>
      <c r="B21">
        <v>3.55</v>
      </c>
      <c r="C21">
        <f t="shared" si="0"/>
        <v>-5.3333333333333378E-2</v>
      </c>
      <c r="E21">
        <f t="shared" si="1"/>
        <v>-5.0183929649340056E-2</v>
      </c>
      <c r="F21">
        <f t="shared" si="2"/>
        <v>2.518426795049912E-3</v>
      </c>
      <c r="G21">
        <f t="shared" si="3"/>
        <v>2.2122466327848759E-3</v>
      </c>
      <c r="J21">
        <f t="shared" si="4"/>
        <v>-1.0670394166976762</v>
      </c>
      <c r="L21">
        <f t="shared" si="5"/>
        <v>-1.0670394166976762</v>
      </c>
      <c r="M21" s="11">
        <f t="shared" si="6"/>
        <v>106</v>
      </c>
      <c r="N21" s="11">
        <f t="shared" si="7"/>
        <v>-1.0670394166976762</v>
      </c>
      <c r="O21" s="11">
        <f t="shared" si="8"/>
        <v>106</v>
      </c>
      <c r="P21" s="11">
        <v>18</v>
      </c>
      <c r="Q21" s="11">
        <f t="shared" si="9"/>
        <v>0.36885245901639341</v>
      </c>
      <c r="R21" s="11">
        <f>SUM($Q$4:Q21)/P21</f>
        <v>6.5573770491803282E-2</v>
      </c>
      <c r="S21" s="11">
        <f t="shared" si="10"/>
        <v>7.0362317070191312E-3</v>
      </c>
      <c r="T21" s="11"/>
      <c r="U21" s="11">
        <f t="shared" si="11"/>
        <v>0.36885245901639341</v>
      </c>
      <c r="V21" s="11">
        <f>SUM($U$4:U21)/P21</f>
        <v>6.5573770491803282E-2</v>
      </c>
      <c r="W21" s="11">
        <f t="shared" si="12"/>
        <v>7.0362317070191312E-3</v>
      </c>
      <c r="X21" s="11"/>
      <c r="Y21" s="11"/>
    </row>
    <row r="22" spans="1:25" x14ac:dyDescent="0.25">
      <c r="A22" s="2">
        <v>40701</v>
      </c>
      <c r="B22">
        <v>3.54</v>
      </c>
      <c r="C22">
        <f t="shared" si="0"/>
        <v>-2.8169014084506445E-3</v>
      </c>
      <c r="E22">
        <f t="shared" si="1"/>
        <v>3.3250227554267649E-4</v>
      </c>
      <c r="F22">
        <f t="shared" si="2"/>
        <v>1.1055776324105796E-7</v>
      </c>
      <c r="G22">
        <f t="shared" si="3"/>
        <v>1.2123669111052295E-5</v>
      </c>
      <c r="J22">
        <f t="shared" si="4"/>
        <v>7.0698535691569395E-3</v>
      </c>
      <c r="L22">
        <f t="shared" si="5"/>
        <v>7.0698535691569395E-3</v>
      </c>
      <c r="M22" s="11">
        <f t="shared" si="6"/>
        <v>60</v>
      </c>
      <c r="N22" s="11">
        <f t="shared" si="7"/>
        <v>7.0698535691569395E-3</v>
      </c>
      <c r="O22" s="11">
        <f t="shared" si="8"/>
        <v>60</v>
      </c>
      <c r="P22" s="11">
        <v>19</v>
      </c>
      <c r="Q22" s="11">
        <f t="shared" si="9"/>
        <v>-8.1967213114754189E-3</v>
      </c>
      <c r="R22" s="11">
        <f>SUM($Q$4:Q22)/P22</f>
        <v>6.1691113028472827E-2</v>
      </c>
      <c r="S22" s="11">
        <f t="shared" si="10"/>
        <v>6.5736431915585812E-3</v>
      </c>
      <c r="T22" s="11"/>
      <c r="U22" s="11">
        <f t="shared" si="11"/>
        <v>-8.1967213114754189E-3</v>
      </c>
      <c r="V22" s="11">
        <f>SUM($U$4:U22)/P22</f>
        <v>6.1691113028472827E-2</v>
      </c>
      <c r="W22" s="11">
        <f t="shared" si="12"/>
        <v>6.5736431915585812E-3</v>
      </c>
      <c r="X22" s="11"/>
      <c r="Y22" s="11"/>
    </row>
    <row r="23" spans="1:25" x14ac:dyDescent="0.25">
      <c r="A23" s="2">
        <v>40702</v>
      </c>
      <c r="B23">
        <v>3.55</v>
      </c>
      <c r="C23">
        <f t="shared" si="0"/>
        <v>2.8248587570620866E-3</v>
      </c>
      <c r="E23">
        <f t="shared" si="1"/>
        <v>5.9742624410554076E-3</v>
      </c>
      <c r="F23">
        <f t="shared" si="2"/>
        <v>3.5691811714605315E-5</v>
      </c>
      <c r="G23">
        <f t="shared" si="3"/>
        <v>8.3241283561361686E-5</v>
      </c>
      <c r="J23">
        <f t="shared" si="4"/>
        <v>0.12702818521479475</v>
      </c>
      <c r="L23">
        <f t="shared" si="5"/>
        <v>0.12702818521479475</v>
      </c>
      <c r="M23" s="11">
        <f t="shared" si="6"/>
        <v>50</v>
      </c>
      <c r="N23" s="11">
        <f t="shared" si="7"/>
        <v>0.12702818521479475</v>
      </c>
      <c r="O23" s="11">
        <f t="shared" si="8"/>
        <v>50</v>
      </c>
      <c r="P23" s="11">
        <v>20</v>
      </c>
      <c r="Q23" s="11">
        <f t="shared" si="9"/>
        <v>-9.0163934426229497E-2</v>
      </c>
      <c r="R23" s="11">
        <f>SUM($Q$4:Q23)/P23</f>
        <v>5.4098360655737712E-2</v>
      </c>
      <c r="S23" s="11">
        <f t="shared" si="10"/>
        <v>5.3211502284332178E-3</v>
      </c>
      <c r="T23" s="11"/>
      <c r="U23" s="11">
        <f t="shared" si="11"/>
        <v>-9.0163934426229497E-2</v>
      </c>
      <c r="V23" s="11">
        <f>SUM($U$4:U23)/P23</f>
        <v>5.4098360655737712E-2</v>
      </c>
      <c r="W23" s="11">
        <f t="shared" si="12"/>
        <v>5.3211502284332178E-3</v>
      </c>
      <c r="X23" s="11"/>
      <c r="Y23" s="11"/>
    </row>
    <row r="24" spans="1:25" x14ac:dyDescent="0.25">
      <c r="A24" s="2">
        <v>40703</v>
      </c>
      <c r="B24">
        <v>3.5655999999999999</v>
      </c>
      <c r="C24">
        <f t="shared" si="0"/>
        <v>4.3943661971831156E-3</v>
      </c>
      <c r="E24">
        <f t="shared" si="1"/>
        <v>7.5437698811764362E-3</v>
      </c>
      <c r="F24">
        <f t="shared" si="2"/>
        <v>5.6908464020144741E-5</v>
      </c>
      <c r="G24">
        <f t="shared" si="3"/>
        <v>1.1434396089484529E-4</v>
      </c>
      <c r="J24">
        <f t="shared" si="4"/>
        <v>0.16039995014256239</v>
      </c>
      <c r="L24">
        <f t="shared" si="5"/>
        <v>0.16039995014256239</v>
      </c>
      <c r="M24" s="11">
        <f t="shared" si="6"/>
        <v>49</v>
      </c>
      <c r="N24" s="11">
        <f t="shared" si="7"/>
        <v>0.16039995014256239</v>
      </c>
      <c r="O24" s="11">
        <f t="shared" si="8"/>
        <v>49</v>
      </c>
      <c r="P24" s="11">
        <v>21</v>
      </c>
      <c r="Q24" s="11">
        <f t="shared" si="9"/>
        <v>-9.8360655737704916E-2</v>
      </c>
      <c r="R24" s="11">
        <f>SUM($Q$4:Q24)/P24</f>
        <v>4.6838407494145202E-2</v>
      </c>
      <c r="S24" s="11">
        <f t="shared" si="10"/>
        <v>4.1882331589399588E-3</v>
      </c>
      <c r="T24" s="11"/>
      <c r="U24" s="11">
        <f t="shared" si="11"/>
        <v>-9.8360655737704916E-2</v>
      </c>
      <c r="V24" s="11">
        <f>SUM($U$4:U24)/P24</f>
        <v>4.6838407494145202E-2</v>
      </c>
      <c r="W24" s="11">
        <f t="shared" si="12"/>
        <v>4.1882331589399588E-3</v>
      </c>
      <c r="X24" s="11"/>
      <c r="Y24" s="11"/>
    </row>
    <row r="25" spans="1:25" x14ac:dyDescent="0.25">
      <c r="A25" s="2">
        <v>40704</v>
      </c>
      <c r="B25">
        <v>3.6</v>
      </c>
      <c r="C25">
        <f t="shared" si="0"/>
        <v>9.6477451200359578E-3</v>
      </c>
      <c r="E25">
        <f t="shared" si="1"/>
        <v>1.2797148804029278E-2</v>
      </c>
      <c r="F25">
        <f t="shared" si="2"/>
        <v>1.63767017512468E-4</v>
      </c>
      <c r="G25">
        <f t="shared" si="3"/>
        <v>2.5429253625325977E-4</v>
      </c>
      <c r="J25">
        <f t="shared" si="4"/>
        <v>0.2721002976582233</v>
      </c>
      <c r="L25">
        <f t="shared" si="5"/>
        <v>0.2721002976582233</v>
      </c>
      <c r="M25" s="11">
        <f t="shared" si="6"/>
        <v>47</v>
      </c>
      <c r="N25" s="11">
        <f t="shared" si="7"/>
        <v>0.2721002976582233</v>
      </c>
      <c r="O25" s="11">
        <f t="shared" si="8"/>
        <v>47</v>
      </c>
      <c r="P25" s="11">
        <v>22</v>
      </c>
      <c r="Q25" s="11">
        <f t="shared" si="9"/>
        <v>-0.11475409836065575</v>
      </c>
      <c r="R25" s="11">
        <f>SUM($Q$4:Q25)/P25</f>
        <v>3.9493293591654252E-2</v>
      </c>
      <c r="S25" s="11">
        <f t="shared" si="10"/>
        <v>3.1194404774331978E-3</v>
      </c>
      <c r="T25" s="11"/>
      <c r="U25" s="11">
        <f t="shared" si="11"/>
        <v>-0.11475409836065575</v>
      </c>
      <c r="V25" s="11">
        <f>SUM($U$4:U25)/P25</f>
        <v>3.9493293591654252E-2</v>
      </c>
      <c r="W25" s="11">
        <f t="shared" si="12"/>
        <v>3.1194404774331978E-3</v>
      </c>
      <c r="X25" s="11"/>
      <c r="Y25" s="11"/>
    </row>
    <row r="26" spans="1:25" x14ac:dyDescent="0.25">
      <c r="A26" s="2">
        <v>40707</v>
      </c>
      <c r="B26">
        <v>3.7490999999999999</v>
      </c>
      <c r="C26">
        <f t="shared" si="0"/>
        <v>4.1416666666666609E-2</v>
      </c>
      <c r="E26">
        <f t="shared" si="1"/>
        <v>4.4566070350659931E-2</v>
      </c>
      <c r="F26">
        <f t="shared" si="2"/>
        <v>1.98613462649997E-3</v>
      </c>
      <c r="G26">
        <f t="shared" si="3"/>
        <v>2.2767664623516686E-3</v>
      </c>
      <c r="J26">
        <f t="shared" si="4"/>
        <v>0.94758927895358902</v>
      </c>
      <c r="L26">
        <f t="shared" si="5"/>
        <v>0.94758927895358902</v>
      </c>
      <c r="M26" s="11">
        <f t="shared" si="6"/>
        <v>25</v>
      </c>
      <c r="N26" s="11">
        <f t="shared" si="7"/>
        <v>0.94758927895358902</v>
      </c>
      <c r="O26" s="11">
        <f t="shared" si="8"/>
        <v>25</v>
      </c>
      <c r="P26" s="11">
        <v>23</v>
      </c>
      <c r="Q26" s="11">
        <f t="shared" si="9"/>
        <v>-0.29508196721311475</v>
      </c>
      <c r="R26" s="11">
        <f>SUM($Q$4:Q26)/P26</f>
        <v>2.4946543121881687E-2</v>
      </c>
      <c r="S26" s="11">
        <f t="shared" si="10"/>
        <v>1.3012354832576142E-3</v>
      </c>
      <c r="T26" s="11"/>
      <c r="U26" s="11">
        <f t="shared" si="11"/>
        <v>-0.29508196721311475</v>
      </c>
      <c r="V26" s="11">
        <f>SUM($U$4:U26)/P26</f>
        <v>2.4946543121881687E-2</v>
      </c>
      <c r="W26" s="11">
        <f t="shared" si="12"/>
        <v>1.3012354832576142E-3</v>
      </c>
      <c r="X26" s="11"/>
      <c r="Y26" s="11"/>
    </row>
    <row r="27" spans="1:25" x14ac:dyDescent="0.25">
      <c r="A27" s="2">
        <v>40708</v>
      </c>
      <c r="B27">
        <v>3.75</v>
      </c>
      <c r="C27">
        <f t="shared" si="0"/>
        <v>2.4005761382735134E-4</v>
      </c>
      <c r="E27">
        <f t="shared" si="1"/>
        <v>3.3894612978206725E-3</v>
      </c>
      <c r="F27">
        <f t="shared" si="2"/>
        <v>1.1488447889424197E-5</v>
      </c>
      <c r="G27">
        <f t="shared" si="3"/>
        <v>4.2756755250393314E-5</v>
      </c>
      <c r="J27">
        <f t="shared" si="4"/>
        <v>7.2068664837877647E-2</v>
      </c>
      <c r="L27">
        <f t="shared" si="5"/>
        <v>7.2068664837877647E-2</v>
      </c>
      <c r="M27" s="11">
        <f t="shared" si="6"/>
        <v>51</v>
      </c>
      <c r="N27" s="11">
        <f t="shared" si="7"/>
        <v>7.2068664837877647E-2</v>
      </c>
      <c r="O27" s="11">
        <f t="shared" si="8"/>
        <v>51</v>
      </c>
      <c r="P27" s="11">
        <v>24</v>
      </c>
      <c r="Q27" s="11">
        <f t="shared" si="9"/>
        <v>-8.1967213114754078E-2</v>
      </c>
      <c r="R27" s="11">
        <f>SUM($Q$4:Q27)/P27</f>
        <v>2.049180327868853E-2</v>
      </c>
      <c r="S27" s="11">
        <f t="shared" si="10"/>
        <v>9.1617600351811624E-4</v>
      </c>
      <c r="T27" s="11"/>
      <c r="U27" s="11">
        <f t="shared" si="11"/>
        <v>-8.1967213114754078E-2</v>
      </c>
      <c r="V27" s="11">
        <f>SUM($U$4:U27)/P27</f>
        <v>2.049180327868853E-2</v>
      </c>
      <c r="W27" s="11">
        <f t="shared" si="12"/>
        <v>9.1617600351811624E-4</v>
      </c>
      <c r="X27" s="11"/>
      <c r="Y27" s="11"/>
    </row>
    <row r="28" spans="1:25" x14ac:dyDescent="0.25">
      <c r="A28" s="2">
        <v>40709</v>
      </c>
      <c r="B28">
        <v>3.8</v>
      </c>
      <c r="C28">
        <f t="shared" si="0"/>
        <v>1.3333333333333286E-2</v>
      </c>
      <c r="E28">
        <f t="shared" si="1"/>
        <v>1.6482737017326606E-2</v>
      </c>
      <c r="F28">
        <f t="shared" si="2"/>
        <v>2.7168061958234881E-4</v>
      </c>
      <c r="G28">
        <f t="shared" si="3"/>
        <v>3.8542094851642256E-4</v>
      </c>
      <c r="J28">
        <f t="shared" si="4"/>
        <v>0.35046538235334601</v>
      </c>
      <c r="L28">
        <f t="shared" si="5"/>
        <v>0.35046538235334601</v>
      </c>
      <c r="M28" s="11">
        <f t="shared" si="6"/>
        <v>39</v>
      </c>
      <c r="N28" s="11">
        <f t="shared" si="7"/>
        <v>0.35046538235334601</v>
      </c>
      <c r="O28" s="11">
        <f t="shared" si="8"/>
        <v>39</v>
      </c>
      <c r="P28" s="11">
        <v>25</v>
      </c>
      <c r="Q28" s="11">
        <f t="shared" si="9"/>
        <v>-0.18032786885245899</v>
      </c>
      <c r="R28" s="11">
        <f>SUM($Q$4:Q28)/P28</f>
        <v>1.2459016393442627E-2</v>
      </c>
      <c r="S28" s="11">
        <f t="shared" si="10"/>
        <v>3.5278883975470944E-4</v>
      </c>
      <c r="T28" s="11"/>
      <c r="U28" s="11">
        <f t="shared" si="11"/>
        <v>-0.18032786885245899</v>
      </c>
      <c r="V28" s="11">
        <f>SUM($U$4:U28)/P28</f>
        <v>1.2459016393442627E-2</v>
      </c>
      <c r="W28" s="11">
        <f t="shared" si="12"/>
        <v>3.5278883975470944E-4</v>
      </c>
      <c r="X28" s="11"/>
      <c r="Y28" s="11"/>
    </row>
    <row r="29" spans="1:25" x14ac:dyDescent="0.25">
      <c r="A29" s="2">
        <v>40710</v>
      </c>
      <c r="B29">
        <v>3.75</v>
      </c>
      <c r="C29">
        <f t="shared" si="0"/>
        <v>-1.3157894736842059E-2</v>
      </c>
      <c r="E29">
        <f t="shared" si="1"/>
        <v>-1.0008491052848739E-2</v>
      </c>
      <c r="F29">
        <f t="shared" si="2"/>
        <v>1.0016989315495326E-4</v>
      </c>
      <c r="G29">
        <f t="shared" si="3"/>
        <v>4.7047079533591944E-5</v>
      </c>
      <c r="J29">
        <f t="shared" si="4"/>
        <v>-0.21280626148008461</v>
      </c>
      <c r="L29">
        <f t="shared" si="5"/>
        <v>-0.21280626148008461</v>
      </c>
      <c r="M29" s="11">
        <f t="shared" si="6"/>
        <v>72</v>
      </c>
      <c r="N29" s="11">
        <f t="shared" si="7"/>
        <v>-0.21280626148008461</v>
      </c>
      <c r="O29" s="11">
        <f t="shared" si="8"/>
        <v>72</v>
      </c>
      <c r="P29" s="11">
        <v>26</v>
      </c>
      <c r="Q29" s="11">
        <f t="shared" si="9"/>
        <v>9.0163934426229497E-2</v>
      </c>
      <c r="R29" s="11">
        <f>SUM($Q$4:Q29)/P29</f>
        <v>1.5447667087011353E-2</v>
      </c>
      <c r="S29" s="11">
        <f t="shared" si="10"/>
        <v>5.6403553447358903E-4</v>
      </c>
      <c r="T29" s="11"/>
      <c r="U29" s="11">
        <f t="shared" si="11"/>
        <v>9.0163934426229497E-2</v>
      </c>
      <c r="V29" s="11">
        <f>SUM($U$4:U29)/P29</f>
        <v>1.5447667087011353E-2</v>
      </c>
      <c r="W29" s="11">
        <f t="shared" si="12"/>
        <v>5.6403553447358903E-4</v>
      </c>
      <c r="X29" s="11"/>
      <c r="Y29" s="11"/>
    </row>
    <row r="30" spans="1:25" x14ac:dyDescent="0.25">
      <c r="A30" s="2">
        <v>40711</v>
      </c>
      <c r="B30">
        <v>3.7</v>
      </c>
      <c r="C30">
        <f t="shared" si="0"/>
        <v>-1.3333333333333286E-2</v>
      </c>
      <c r="E30">
        <f t="shared" si="1"/>
        <v>-1.0183929649339965E-2</v>
      </c>
      <c r="F30">
        <f t="shared" si="2"/>
        <v>1.0371242310270562E-4</v>
      </c>
      <c r="G30">
        <f t="shared" si="3"/>
        <v>4.9484555557136139E-5</v>
      </c>
      <c r="J30">
        <f t="shared" si="4"/>
        <v>-0.21653653726706093</v>
      </c>
      <c r="L30">
        <f t="shared" si="5"/>
        <v>-0.21653653726706093</v>
      </c>
      <c r="M30" s="11">
        <f t="shared" si="6"/>
        <v>74</v>
      </c>
      <c r="N30" s="11">
        <f t="shared" si="7"/>
        <v>-0.21653653726706093</v>
      </c>
      <c r="O30" s="11">
        <f t="shared" si="8"/>
        <v>74</v>
      </c>
      <c r="P30" s="11">
        <v>27</v>
      </c>
      <c r="Q30" s="11">
        <f t="shared" si="9"/>
        <v>0.10655737704918034</v>
      </c>
      <c r="R30" s="11">
        <f>SUM($Q$4:Q30)/P30</f>
        <v>1.8822100789313907E-2</v>
      </c>
      <c r="S30" s="11">
        <f t="shared" si="10"/>
        <v>8.6957544630213298E-4</v>
      </c>
      <c r="T30" s="11"/>
      <c r="U30" s="11">
        <f t="shared" si="11"/>
        <v>0.10655737704918034</v>
      </c>
      <c r="V30" s="11">
        <f>SUM($U$4:U30)/P30</f>
        <v>1.8822100789313907E-2</v>
      </c>
      <c r="W30" s="11">
        <f t="shared" si="12"/>
        <v>8.6957544630213298E-4</v>
      </c>
      <c r="X30" s="11"/>
      <c r="Y30" s="11"/>
    </row>
    <row r="31" spans="1:25" x14ac:dyDescent="0.25">
      <c r="A31" s="2">
        <v>40714</v>
      </c>
      <c r="B31">
        <v>3.7</v>
      </c>
      <c r="C31">
        <f t="shared" si="0"/>
        <v>0</v>
      </c>
      <c r="E31">
        <f t="shared" si="1"/>
        <v>3.149403683993321E-3</v>
      </c>
      <c r="F31">
        <f t="shared" si="2"/>
        <v>9.9187435647507029E-6</v>
      </c>
      <c r="G31">
        <f t="shared" si="3"/>
        <v>3.9674974259002812E-5</v>
      </c>
      <c r="J31">
        <f t="shared" si="4"/>
        <v>6.6964422543142527E-2</v>
      </c>
      <c r="L31">
        <f t="shared" si="5"/>
        <v>6.6964422543142527E-2</v>
      </c>
      <c r="M31" s="11">
        <f t="shared" si="6"/>
        <v>53</v>
      </c>
      <c r="N31" s="11">
        <f t="shared" si="7"/>
        <v>6.6964422543142527E-2</v>
      </c>
      <c r="O31" s="11">
        <f t="shared" si="8"/>
        <v>53</v>
      </c>
      <c r="P31" s="11">
        <v>28</v>
      </c>
      <c r="Q31" s="11">
        <f t="shared" si="9"/>
        <v>-6.5573770491803296E-2</v>
      </c>
      <c r="R31" s="11">
        <f>SUM($Q$4:Q31)/P31</f>
        <v>1.5807962529274008E-2</v>
      </c>
      <c r="S31" s="11">
        <f t="shared" si="10"/>
        <v>6.3608791101400644E-4</v>
      </c>
      <c r="T31" s="11"/>
      <c r="U31" s="11">
        <f t="shared" si="11"/>
        <v>-6.5573770491803296E-2</v>
      </c>
      <c r="V31" s="11">
        <f>SUM($U$4:U31)/P31</f>
        <v>1.5807962529274008E-2</v>
      </c>
      <c r="W31" s="11">
        <f t="shared" si="12"/>
        <v>6.3608791101400644E-4</v>
      </c>
      <c r="X31" s="11"/>
      <c r="Y31" s="11"/>
    </row>
    <row r="32" spans="1:25" x14ac:dyDescent="0.25">
      <c r="A32" s="2">
        <v>40715</v>
      </c>
      <c r="B32">
        <v>3.85</v>
      </c>
      <c r="C32">
        <f t="shared" si="0"/>
        <v>4.0540540540540515E-2</v>
      </c>
      <c r="E32">
        <f t="shared" si="1"/>
        <v>4.3689944224533837E-2</v>
      </c>
      <c r="F32">
        <f t="shared" si="2"/>
        <v>1.9088112263428777E-3</v>
      </c>
      <c r="G32">
        <f t="shared" si="3"/>
        <v>2.1939245124960476E-3</v>
      </c>
      <c r="J32">
        <f t="shared" si="4"/>
        <v>0.92896058412822324</v>
      </c>
      <c r="L32">
        <f t="shared" si="5"/>
        <v>0.92896058412822324</v>
      </c>
      <c r="M32" s="11">
        <f t="shared" si="6"/>
        <v>27</v>
      </c>
      <c r="N32" s="11">
        <f t="shared" si="7"/>
        <v>0.92896058412822324</v>
      </c>
      <c r="O32" s="11">
        <f t="shared" si="8"/>
        <v>27</v>
      </c>
      <c r="P32" s="11">
        <v>29</v>
      </c>
      <c r="Q32" s="11">
        <f t="shared" si="9"/>
        <v>-0.27868852459016391</v>
      </c>
      <c r="R32" s="11">
        <f>SUM($Q$4:Q32)/P32</f>
        <v>5.6529112492933907E-3</v>
      </c>
      <c r="S32" s="11">
        <f t="shared" si="10"/>
        <v>8.424606928902228E-5</v>
      </c>
      <c r="T32" s="11"/>
      <c r="U32" s="11">
        <f t="shared" si="11"/>
        <v>-0.27868852459016391</v>
      </c>
      <c r="V32" s="11">
        <f>SUM($U$4:U32)/P32</f>
        <v>5.6529112492933907E-3</v>
      </c>
      <c r="W32" s="11">
        <f t="shared" si="12"/>
        <v>8.424606928902228E-5</v>
      </c>
      <c r="X32" s="11"/>
      <c r="Y32" s="11"/>
    </row>
    <row r="33" spans="1:25" x14ac:dyDescent="0.25">
      <c r="A33" s="2">
        <v>40716</v>
      </c>
      <c r="B33">
        <v>4.05</v>
      </c>
      <c r="C33">
        <f t="shared" si="0"/>
        <v>5.1948051948051875E-2</v>
      </c>
      <c r="E33">
        <f t="shared" si="1"/>
        <v>5.5097455632045197E-2</v>
      </c>
      <c r="F33">
        <f t="shared" si="2"/>
        <v>3.0357296171251891E-3</v>
      </c>
      <c r="G33">
        <f t="shared" si="3"/>
        <v>3.3926966201823835E-3</v>
      </c>
      <c r="J33">
        <f t="shared" si="4"/>
        <v>1.1715136166088727</v>
      </c>
      <c r="L33">
        <f t="shared" si="5"/>
        <v>1.1715136166088727</v>
      </c>
      <c r="M33" s="11">
        <f t="shared" si="6"/>
        <v>15</v>
      </c>
      <c r="N33" s="11">
        <f t="shared" si="7"/>
        <v>1.1715136166088727</v>
      </c>
      <c r="O33" s="11">
        <f t="shared" si="8"/>
        <v>15</v>
      </c>
      <c r="P33" s="11">
        <v>30</v>
      </c>
      <c r="Q33" s="11">
        <f t="shared" si="9"/>
        <v>-0.37704918032786883</v>
      </c>
      <c r="R33" s="11">
        <f>SUM($Q$4:Q33)/P33</f>
        <v>-7.1038251366120171E-3</v>
      </c>
      <c r="S33" s="11">
        <f t="shared" si="10"/>
        <v>1.3762999519516565E-4</v>
      </c>
      <c r="T33" s="11"/>
      <c r="U33" s="11">
        <f t="shared" si="11"/>
        <v>-0.37704918032786883</v>
      </c>
      <c r="V33" s="11">
        <f>SUM($U$4:U33)/P33</f>
        <v>-7.1038251366120171E-3</v>
      </c>
      <c r="W33" s="11">
        <f t="shared" si="12"/>
        <v>1.3762999519516565E-4</v>
      </c>
      <c r="X33" s="11"/>
      <c r="Y33" s="11"/>
    </row>
    <row r="34" spans="1:25" x14ac:dyDescent="0.25">
      <c r="A34" s="2">
        <v>40717</v>
      </c>
      <c r="B34">
        <v>4.4000000000000004</v>
      </c>
      <c r="C34">
        <f t="shared" si="0"/>
        <v>8.6419753086419887E-2</v>
      </c>
      <c r="E34">
        <f t="shared" si="1"/>
        <v>8.9569156770413202E-2</v>
      </c>
      <c r="F34">
        <f t="shared" si="2"/>
        <v>8.0226338445628567E-3</v>
      </c>
      <c r="G34">
        <f t="shared" si="3"/>
        <v>8.5967314527374359E-3</v>
      </c>
      <c r="J34">
        <f t="shared" si="4"/>
        <v>1.9044706435352114</v>
      </c>
      <c r="L34">
        <f t="shared" si="5"/>
        <v>1.9044706435352114</v>
      </c>
      <c r="M34" s="11">
        <f t="shared" si="6"/>
        <v>5</v>
      </c>
      <c r="N34" s="11">
        <f t="shared" si="7"/>
        <v>1.9044706435352114</v>
      </c>
      <c r="O34" s="11">
        <f t="shared" si="8"/>
        <v>5</v>
      </c>
      <c r="P34" s="11">
        <v>31</v>
      </c>
      <c r="Q34" s="11">
        <f t="shared" si="9"/>
        <v>-0.45901639344262296</v>
      </c>
      <c r="R34" s="11">
        <f>SUM($Q$4:Q34)/P34</f>
        <v>-2.1681649920676886E-2</v>
      </c>
      <c r="S34" s="11">
        <f t="shared" si="10"/>
        <v>1.3248102037969481E-3</v>
      </c>
      <c r="T34" s="11"/>
      <c r="U34" s="11">
        <f t="shared" si="11"/>
        <v>-0.45901639344262296</v>
      </c>
      <c r="V34" s="11">
        <f>SUM($U$4:U34)/P34</f>
        <v>-2.1681649920676886E-2</v>
      </c>
      <c r="W34" s="11">
        <f t="shared" si="12"/>
        <v>1.3248102037969481E-3</v>
      </c>
      <c r="X34" s="11"/>
      <c r="Y34" s="11"/>
    </row>
    <row r="35" spans="1:25" x14ac:dyDescent="0.25">
      <c r="A35" s="2">
        <v>40718</v>
      </c>
      <c r="B35">
        <v>4.75</v>
      </c>
      <c r="C35">
        <f t="shared" si="0"/>
        <v>7.9545454545454461E-2</v>
      </c>
      <c r="E35">
        <f t="shared" si="1"/>
        <v>8.2694858229447776E-2</v>
      </c>
      <c r="F35">
        <f t="shared" si="2"/>
        <v>6.8384395775884666E-3</v>
      </c>
      <c r="G35">
        <f t="shared" si="3"/>
        <v>7.3692373034634729E-3</v>
      </c>
      <c r="J35">
        <f t="shared" si="4"/>
        <v>1.7583053759562923</v>
      </c>
      <c r="L35">
        <f t="shared" si="5"/>
        <v>1.7583053759562923</v>
      </c>
      <c r="M35" s="11">
        <f t="shared" si="6"/>
        <v>6</v>
      </c>
      <c r="N35" s="11">
        <f t="shared" si="7"/>
        <v>1.7583053759562923</v>
      </c>
      <c r="O35" s="11">
        <f t="shared" si="8"/>
        <v>6</v>
      </c>
      <c r="P35" s="11">
        <v>32</v>
      </c>
      <c r="Q35" s="11">
        <f t="shared" si="9"/>
        <v>-0.45081967213114754</v>
      </c>
      <c r="R35" s="11">
        <f>SUM($Q$4:Q35)/P35</f>
        <v>-3.5092213114754092E-2</v>
      </c>
      <c r="S35" s="11">
        <f t="shared" si="10"/>
        <v>3.5824390437565645E-3</v>
      </c>
      <c r="T35" s="11"/>
      <c r="U35" s="11">
        <f t="shared" si="11"/>
        <v>-0.45081967213114754</v>
      </c>
      <c r="V35" s="11">
        <f>SUM($U$4:U35)/P35</f>
        <v>-3.5092213114754092E-2</v>
      </c>
      <c r="W35" s="11">
        <f t="shared" si="12"/>
        <v>3.5824390437565645E-3</v>
      </c>
      <c r="X35" s="11"/>
      <c r="Y35" s="11"/>
    </row>
    <row r="36" spans="1:25" x14ac:dyDescent="0.25">
      <c r="A36" s="2">
        <v>40721</v>
      </c>
      <c r="B36">
        <v>4.375</v>
      </c>
      <c r="C36">
        <f t="shared" si="0"/>
        <v>-7.8947368421052627E-2</v>
      </c>
      <c r="E36">
        <f t="shared" si="1"/>
        <v>-7.5797964737059312E-2</v>
      </c>
      <c r="F36">
        <f t="shared" si="2"/>
        <v>5.7453314582804867E-3</v>
      </c>
      <c r="G36">
        <f t="shared" si="3"/>
        <v>5.2778134230810573E-3</v>
      </c>
      <c r="J36">
        <f t="shared" si="4"/>
        <v>-1.6116596815962261</v>
      </c>
      <c r="L36">
        <f t="shared" si="5"/>
        <v>-1.6116596815962261</v>
      </c>
      <c r="M36" s="11">
        <f t="shared" si="6"/>
        <v>114</v>
      </c>
      <c r="N36" s="11">
        <f t="shared" si="7"/>
        <v>-1.6116596815962261</v>
      </c>
      <c r="O36" s="11">
        <f t="shared" si="8"/>
        <v>114</v>
      </c>
      <c r="P36" s="11">
        <v>33</v>
      </c>
      <c r="Q36" s="11">
        <f t="shared" si="9"/>
        <v>0.43442622950819676</v>
      </c>
      <c r="R36" s="11">
        <f>SUM($Q$4:Q36)/P36</f>
        <v>-2.0864381520119216E-2</v>
      </c>
      <c r="S36" s="11">
        <f t="shared" si="10"/>
        <v>1.3059672486512768E-3</v>
      </c>
      <c r="T36" s="11"/>
      <c r="U36" s="11">
        <f t="shared" si="11"/>
        <v>0.43442622950819676</v>
      </c>
      <c r="V36" s="11">
        <f>SUM($U$4:U36)/P36</f>
        <v>-2.0864381520119216E-2</v>
      </c>
      <c r="W36" s="11">
        <f t="shared" si="12"/>
        <v>1.3059672486512768E-3</v>
      </c>
      <c r="X36" s="11"/>
      <c r="Y36" s="11"/>
    </row>
    <row r="37" spans="1:25" x14ac:dyDescent="0.25">
      <c r="A37" s="2">
        <v>40722</v>
      </c>
      <c r="B37">
        <v>4.3509000000000002</v>
      </c>
      <c r="C37">
        <f t="shared" si="0"/>
        <v>-5.5085714285713801E-3</v>
      </c>
      <c r="E37">
        <f t="shared" si="1"/>
        <v>-2.3591677445780591E-3</v>
      </c>
      <c r="F37">
        <f t="shared" si="2"/>
        <v>5.5656724470575258E-6</v>
      </c>
      <c r="G37">
        <f t="shared" si="3"/>
        <v>6.244728399435216E-7</v>
      </c>
      <c r="J37">
        <f t="shared" si="4"/>
        <v>-5.0161973995586633E-2</v>
      </c>
      <c r="L37">
        <f t="shared" si="5"/>
        <v>-5.0161973995586633E-2</v>
      </c>
      <c r="M37" s="11">
        <f t="shared" si="6"/>
        <v>63</v>
      </c>
      <c r="N37" s="11">
        <f t="shared" si="7"/>
        <v>-5.0161973995586633E-2</v>
      </c>
      <c r="O37" s="11">
        <f t="shared" si="8"/>
        <v>63</v>
      </c>
      <c r="P37" s="11">
        <v>34</v>
      </c>
      <c r="Q37" s="11">
        <f t="shared" si="9"/>
        <v>1.6393442622950838E-2</v>
      </c>
      <c r="R37" s="11">
        <f>SUM($Q$4:Q37)/P37</f>
        <v>-1.9768563162970099E-2</v>
      </c>
      <c r="S37" s="11">
        <f t="shared" si="10"/>
        <v>1.2079151858148641E-3</v>
      </c>
      <c r="T37" s="11"/>
      <c r="U37" s="11">
        <f t="shared" si="11"/>
        <v>1.6393442622950838E-2</v>
      </c>
      <c r="V37" s="11">
        <f>SUM($U$4:U37)/P37</f>
        <v>-1.9768563162970099E-2</v>
      </c>
      <c r="W37" s="11">
        <f t="shared" si="12"/>
        <v>1.2079151858148641E-3</v>
      </c>
      <c r="X37" s="11"/>
      <c r="Y37" s="11"/>
    </row>
    <row r="38" spans="1:25" x14ac:dyDescent="0.25">
      <c r="A38" s="2">
        <v>40723</v>
      </c>
      <c r="B38">
        <v>4.5</v>
      </c>
      <c r="C38">
        <f t="shared" si="0"/>
        <v>3.4268771978211356E-2</v>
      </c>
      <c r="E38">
        <f t="shared" si="1"/>
        <v>3.7418175662204678E-2</v>
      </c>
      <c r="F38">
        <f t="shared" si="2"/>
        <v>1.4001198698876064E-3</v>
      </c>
      <c r="G38">
        <f t="shared" si="3"/>
        <v>1.6457284940100706E-3</v>
      </c>
      <c r="J38">
        <f t="shared" si="4"/>
        <v>0.79560665359363947</v>
      </c>
      <c r="L38">
        <f t="shared" si="5"/>
        <v>0.79560665359363947</v>
      </c>
      <c r="M38" s="11">
        <f t="shared" si="6"/>
        <v>31</v>
      </c>
      <c r="N38" s="11">
        <f t="shared" si="7"/>
        <v>0.79560665359363947</v>
      </c>
      <c r="O38" s="11">
        <f t="shared" si="8"/>
        <v>31</v>
      </c>
      <c r="P38" s="11">
        <v>35</v>
      </c>
      <c r="Q38" s="11">
        <f t="shared" si="9"/>
        <v>-0.24590163934426229</v>
      </c>
      <c r="R38" s="11">
        <f>SUM($Q$4:Q38)/P38</f>
        <v>-2.6229508196721301E-2</v>
      </c>
      <c r="S38" s="11">
        <f t="shared" si="10"/>
        <v>2.1890498644059498E-3</v>
      </c>
      <c r="T38" s="11"/>
      <c r="U38" s="11">
        <f t="shared" si="11"/>
        <v>-0.24590163934426229</v>
      </c>
      <c r="V38" s="11">
        <f>SUM($U$4:U38)/P38</f>
        <v>-2.6229508196721301E-2</v>
      </c>
      <c r="W38" s="11">
        <f t="shared" si="12"/>
        <v>2.1890498644059498E-3</v>
      </c>
      <c r="X38" s="11"/>
      <c r="Y38" s="11"/>
    </row>
    <row r="39" spans="1:25" x14ac:dyDescent="0.25">
      <c r="A39" s="2">
        <v>40724</v>
      </c>
      <c r="B39">
        <v>4.75</v>
      </c>
      <c r="C39">
        <f t="shared" si="0"/>
        <v>5.5555555555555552E-2</v>
      </c>
      <c r="E39">
        <f t="shared" si="1"/>
        <v>5.8704959239548875E-2</v>
      </c>
      <c r="F39">
        <f t="shared" si="2"/>
        <v>3.446272239317095E-3</v>
      </c>
      <c r="G39">
        <f t="shared" si="3"/>
        <v>3.8259622126772717E-3</v>
      </c>
      <c r="J39">
        <f t="shared" si="4"/>
        <v>1.2482184217523278</v>
      </c>
      <c r="L39">
        <f t="shared" si="5"/>
        <v>1.2482184217523278</v>
      </c>
      <c r="M39" s="11">
        <f t="shared" si="6"/>
        <v>13</v>
      </c>
      <c r="N39" s="11">
        <f t="shared" si="7"/>
        <v>1.2482184217523278</v>
      </c>
      <c r="O39" s="11">
        <f t="shared" si="8"/>
        <v>13</v>
      </c>
      <c r="P39" s="11">
        <v>36</v>
      </c>
      <c r="Q39" s="11">
        <f t="shared" si="9"/>
        <v>-0.39344262295081966</v>
      </c>
      <c r="R39" s="11">
        <f>SUM($Q$4:Q39)/P39</f>
        <v>-3.6429872495446255E-2</v>
      </c>
      <c r="S39" s="11">
        <f t="shared" si="10"/>
        <v>4.3433529055673615E-3</v>
      </c>
      <c r="T39" s="11"/>
      <c r="U39" s="11">
        <f t="shared" si="11"/>
        <v>-0.39344262295081966</v>
      </c>
      <c r="V39" s="11">
        <f>SUM($U$4:U39)/P39</f>
        <v>-3.6429872495446255E-2</v>
      </c>
      <c r="W39" s="11">
        <f t="shared" si="12"/>
        <v>4.3433529055673615E-3</v>
      </c>
      <c r="X39" s="11"/>
      <c r="Y39" s="11"/>
    </row>
    <row r="40" spans="1:25" x14ac:dyDescent="0.25">
      <c r="A40" s="2">
        <v>40725</v>
      </c>
      <c r="B40">
        <v>4.6500000000000004</v>
      </c>
      <c r="C40">
        <f t="shared" si="0"/>
        <v>-2.1052631578947295E-2</v>
      </c>
      <c r="E40">
        <f t="shared" si="1"/>
        <v>-1.7903227894953973E-2</v>
      </c>
      <c r="F40">
        <f t="shared" si="2"/>
        <v>3.2052556905865805E-4</v>
      </c>
      <c r="G40">
        <f t="shared" si="3"/>
        <v>2.176753288479287E-4</v>
      </c>
      <c r="J40">
        <f t="shared" si="4"/>
        <v>-0.38066867189402087</v>
      </c>
      <c r="L40">
        <f t="shared" si="5"/>
        <v>-0.38066867189402087</v>
      </c>
      <c r="M40" s="11">
        <f t="shared" si="6"/>
        <v>82</v>
      </c>
      <c r="N40" s="11">
        <f t="shared" si="7"/>
        <v>-0.38066867189402087</v>
      </c>
      <c r="O40" s="11">
        <f t="shared" si="8"/>
        <v>82</v>
      </c>
      <c r="P40" s="11">
        <v>37</v>
      </c>
      <c r="Q40" s="11">
        <f t="shared" si="9"/>
        <v>0.17213114754098358</v>
      </c>
      <c r="R40" s="11">
        <f>SUM($Q$4:Q40)/P40</f>
        <v>-3.0793088170137338E-2</v>
      </c>
      <c r="S40" s="11">
        <f t="shared" si="10"/>
        <v>3.1894480295447752E-3</v>
      </c>
      <c r="T40" s="11"/>
      <c r="U40" s="11">
        <f t="shared" si="11"/>
        <v>0.17213114754098358</v>
      </c>
      <c r="V40" s="11">
        <f>SUM($U$4:U40)/P40</f>
        <v>-3.0793088170137338E-2</v>
      </c>
      <c r="W40" s="11">
        <f t="shared" si="12"/>
        <v>3.1894480295447752E-3</v>
      </c>
      <c r="X40" s="11"/>
      <c r="Y40" s="11"/>
    </row>
    <row r="41" spans="1:25" x14ac:dyDescent="0.25">
      <c r="A41" s="2">
        <v>40729</v>
      </c>
      <c r="B41">
        <v>4.5994000000000002</v>
      </c>
      <c r="C41">
        <f t="shared" si="0"/>
        <v>-1.0881720430107569E-2</v>
      </c>
      <c r="E41">
        <f t="shared" si="1"/>
        <v>-7.732316746114248E-3</v>
      </c>
      <c r="F41">
        <f t="shared" si="2"/>
        <v>5.9788722262238831E-5</v>
      </c>
      <c r="G41">
        <f t="shared" si="3"/>
        <v>2.1003092134958617E-5</v>
      </c>
      <c r="J41">
        <f t="shared" si="4"/>
        <v>-0.16440894143099299</v>
      </c>
      <c r="L41">
        <f t="shared" si="5"/>
        <v>-0.16440894143099299</v>
      </c>
      <c r="M41" s="11">
        <f t="shared" si="6"/>
        <v>67</v>
      </c>
      <c r="N41" s="11">
        <f t="shared" si="7"/>
        <v>-0.16440894143099299</v>
      </c>
      <c r="O41" s="11">
        <f t="shared" si="8"/>
        <v>67</v>
      </c>
      <c r="P41" s="11">
        <v>38</v>
      </c>
      <c r="Q41" s="11">
        <f t="shared" si="9"/>
        <v>4.9180327868852514E-2</v>
      </c>
      <c r="R41" s="11">
        <f>SUM($Q$4:Q41)/P41</f>
        <v>-2.8688524590163921E-2</v>
      </c>
      <c r="S41" s="11">
        <f t="shared" si="10"/>
        <v>2.8431995309178837E-3</v>
      </c>
      <c r="T41" s="11"/>
      <c r="U41" s="11">
        <f t="shared" si="11"/>
        <v>4.9180327868852514E-2</v>
      </c>
      <c r="V41" s="11">
        <f>SUM($U$4:U41)/P41</f>
        <v>-2.8688524590163921E-2</v>
      </c>
      <c r="W41" s="11">
        <f t="shared" si="12"/>
        <v>2.8431995309178837E-3</v>
      </c>
      <c r="X41" s="11"/>
      <c r="Y41" s="11"/>
    </row>
    <row r="42" spans="1:25" x14ac:dyDescent="0.25">
      <c r="A42" s="2">
        <v>40730</v>
      </c>
      <c r="B42">
        <v>4.5</v>
      </c>
      <c r="C42">
        <f t="shared" si="0"/>
        <v>-2.1611514545375517E-2</v>
      </c>
      <c r="E42">
        <f t="shared" si="1"/>
        <v>-1.8462110861382195E-2</v>
      </c>
      <c r="F42">
        <f t="shared" si="2"/>
        <v>3.4084953745796643E-4</v>
      </c>
      <c r="G42">
        <f t="shared" si="3"/>
        <v>2.3447900110045675E-4</v>
      </c>
      <c r="J42">
        <f t="shared" si="4"/>
        <v>-0.39255196119931901</v>
      </c>
      <c r="L42">
        <f t="shared" si="5"/>
        <v>-0.39255196119931901</v>
      </c>
      <c r="M42" s="11">
        <f t="shared" si="6"/>
        <v>84</v>
      </c>
      <c r="N42" s="11">
        <f t="shared" si="7"/>
        <v>-0.39255196119931901</v>
      </c>
      <c r="O42" s="11">
        <f t="shared" si="8"/>
        <v>84</v>
      </c>
      <c r="P42" s="11">
        <v>39</v>
      </c>
      <c r="Q42" s="11">
        <f t="shared" si="9"/>
        <v>0.18852459016393441</v>
      </c>
      <c r="R42" s="11">
        <f>SUM($Q$4:Q42)/P42</f>
        <v>-2.311895754518704E-2</v>
      </c>
      <c r="S42" s="11">
        <f t="shared" si="10"/>
        <v>1.8949965200972972E-3</v>
      </c>
      <c r="T42" s="11"/>
      <c r="U42" s="11">
        <f t="shared" si="11"/>
        <v>0.18852459016393441</v>
      </c>
      <c r="V42" s="11">
        <f>SUM($U$4:U42)/P42</f>
        <v>-2.311895754518704E-2</v>
      </c>
      <c r="W42" s="11">
        <f t="shared" si="12"/>
        <v>1.8949965200972972E-3</v>
      </c>
      <c r="X42" s="11"/>
      <c r="Y42" s="11"/>
    </row>
    <row r="43" spans="1:25" x14ac:dyDescent="0.25">
      <c r="A43" s="2">
        <v>40731</v>
      </c>
      <c r="B43">
        <v>4.7005999999999997</v>
      </c>
      <c r="C43">
        <f t="shared" si="0"/>
        <v>4.4577777777777702E-2</v>
      </c>
      <c r="E43">
        <f t="shared" si="1"/>
        <v>4.7727181461771025E-2</v>
      </c>
      <c r="F43">
        <f t="shared" si="2"/>
        <v>2.2778838502848196E-3</v>
      </c>
      <c r="G43">
        <f t="shared" si="3"/>
        <v>2.5884269160942096E-3</v>
      </c>
      <c r="J43">
        <f t="shared" si="4"/>
        <v>1.0148026315085912</v>
      </c>
      <c r="L43">
        <f t="shared" si="5"/>
        <v>1.0148026315085912</v>
      </c>
      <c r="M43" s="11">
        <f t="shared" si="6"/>
        <v>23</v>
      </c>
      <c r="N43" s="11">
        <f t="shared" si="7"/>
        <v>1.0148026315085912</v>
      </c>
      <c r="O43" s="11">
        <f t="shared" si="8"/>
        <v>23</v>
      </c>
      <c r="P43" s="11">
        <v>40</v>
      </c>
      <c r="Q43" s="11">
        <f t="shared" si="9"/>
        <v>-0.31147540983606559</v>
      </c>
      <c r="R43" s="11">
        <f>SUM($Q$4:Q43)/P43</f>
        <v>-3.0327868852459007E-2</v>
      </c>
      <c r="S43" s="11">
        <f t="shared" si="10"/>
        <v>3.3446531968434664E-3</v>
      </c>
      <c r="T43" s="11"/>
      <c r="U43" s="11">
        <f t="shared" si="11"/>
        <v>-0.31147540983606559</v>
      </c>
      <c r="V43" s="11">
        <f>SUM($U$4:U43)/P43</f>
        <v>-3.0327868852459007E-2</v>
      </c>
      <c r="W43" s="11">
        <f t="shared" si="12"/>
        <v>3.3446531968434664E-3</v>
      </c>
      <c r="X43" s="11"/>
      <c r="Y43" s="11"/>
    </row>
    <row r="44" spans="1:25" x14ac:dyDescent="0.25">
      <c r="A44" s="2">
        <v>40732</v>
      </c>
      <c r="B44">
        <v>4.75</v>
      </c>
      <c r="C44">
        <f t="shared" si="0"/>
        <v>1.0509296685529579E-2</v>
      </c>
      <c r="E44">
        <f t="shared" si="1"/>
        <v>1.3658700369522899E-2</v>
      </c>
      <c r="F44">
        <f t="shared" si="2"/>
        <v>1.8656009578440499E-4</v>
      </c>
      <c r="G44">
        <f t="shared" si="3"/>
        <v>2.8251236187382838E-4</v>
      </c>
      <c r="J44">
        <f t="shared" si="4"/>
        <v>0.29041909983898023</v>
      </c>
      <c r="L44">
        <f t="shared" si="5"/>
        <v>0.29041909983898023</v>
      </c>
      <c r="M44" s="11">
        <f t="shared" si="6"/>
        <v>44</v>
      </c>
      <c r="N44" s="11">
        <f t="shared" si="7"/>
        <v>0.29041909983898023</v>
      </c>
      <c r="O44" s="11">
        <f t="shared" si="8"/>
        <v>44</v>
      </c>
      <c r="P44" s="11">
        <v>41</v>
      </c>
      <c r="Q44" s="11">
        <f t="shared" si="9"/>
        <v>-0.13934426229508196</v>
      </c>
      <c r="R44" s="11">
        <f>SUM($Q$4:Q44)/P44</f>
        <v>-3.2986805277888838E-2</v>
      </c>
      <c r="S44" s="11">
        <f t="shared" si="10"/>
        <v>4.0557547472814129E-3</v>
      </c>
      <c r="T44" s="11"/>
      <c r="U44" s="11">
        <f t="shared" si="11"/>
        <v>-0.13934426229508196</v>
      </c>
      <c r="V44" s="11">
        <f>SUM($U$4:U44)/P44</f>
        <v>-3.2986805277888838E-2</v>
      </c>
      <c r="W44" s="11">
        <f t="shared" si="12"/>
        <v>4.0557547472814129E-3</v>
      </c>
      <c r="X44" s="11"/>
      <c r="Y44" s="11"/>
    </row>
    <row r="45" spans="1:25" x14ac:dyDescent="0.25">
      <c r="A45" s="2">
        <v>40735</v>
      </c>
      <c r="B45">
        <v>4.665</v>
      </c>
      <c r="C45">
        <f t="shared" si="0"/>
        <v>-1.7894736842105255E-2</v>
      </c>
      <c r="E45">
        <f t="shared" si="1"/>
        <v>-1.4745333158111934E-2</v>
      </c>
      <c r="F45">
        <f t="shared" si="2"/>
        <v>2.1742484994371526E-4</v>
      </c>
      <c r="G45">
        <f t="shared" si="3"/>
        <v>1.3446558036873279E-4</v>
      </c>
      <c r="J45">
        <f t="shared" si="4"/>
        <v>-0.31352370772844751</v>
      </c>
      <c r="L45">
        <f t="shared" si="5"/>
        <v>-0.31352370772844751</v>
      </c>
      <c r="M45" s="11">
        <f t="shared" si="6"/>
        <v>79</v>
      </c>
      <c r="N45" s="11">
        <f t="shared" si="7"/>
        <v>-0.31352370772844751</v>
      </c>
      <c r="O45" s="11">
        <f t="shared" si="8"/>
        <v>79</v>
      </c>
      <c r="P45" s="11">
        <v>42</v>
      </c>
      <c r="Q45" s="11">
        <f t="shared" si="9"/>
        <v>0.14754098360655743</v>
      </c>
      <c r="R45" s="11">
        <f>SUM($Q$4:Q45)/P45</f>
        <v>-2.8688524590163928E-2</v>
      </c>
      <c r="S45" s="11">
        <f t="shared" si="10"/>
        <v>3.1424836920671364E-3</v>
      </c>
      <c r="T45" s="11"/>
      <c r="U45" s="11">
        <f t="shared" si="11"/>
        <v>0.14754098360655743</v>
      </c>
      <c r="V45" s="11">
        <f>SUM($U$4:U45)/P45</f>
        <v>-2.8688524590163928E-2</v>
      </c>
      <c r="W45" s="11">
        <f t="shared" si="12"/>
        <v>3.1424836920671364E-3</v>
      </c>
      <c r="X45" s="11"/>
      <c r="Y45" s="11"/>
    </row>
    <row r="46" spans="1:25" x14ac:dyDescent="0.25">
      <c r="A46" s="2">
        <v>40736</v>
      </c>
      <c r="B46">
        <v>4.5</v>
      </c>
      <c r="C46">
        <f t="shared" si="0"/>
        <v>-3.5369774919614155E-2</v>
      </c>
      <c r="E46">
        <f t="shared" si="1"/>
        <v>-3.2220371235620833E-2</v>
      </c>
      <c r="F46">
        <f t="shared" si="2"/>
        <v>1.0381523225612224E-3</v>
      </c>
      <c r="G46">
        <f t="shared" si="3"/>
        <v>8.4512115438777958E-4</v>
      </c>
      <c r="J46">
        <f t="shared" si="4"/>
        <v>-0.6850879628054708</v>
      </c>
      <c r="L46">
        <f t="shared" si="5"/>
        <v>-0.6850879628054708</v>
      </c>
      <c r="M46" s="11">
        <f t="shared" si="6"/>
        <v>98</v>
      </c>
      <c r="N46" s="11">
        <f t="shared" si="7"/>
        <v>-0.6850879628054708</v>
      </c>
      <c r="O46" s="11">
        <f t="shared" si="8"/>
        <v>98</v>
      </c>
      <c r="P46" s="11">
        <v>43</v>
      </c>
      <c r="Q46" s="11">
        <f t="shared" si="9"/>
        <v>0.30327868852459017</v>
      </c>
      <c r="R46" s="11">
        <f>SUM($Q$4:Q46)/P46</f>
        <v>-2.096835684330918E-2</v>
      </c>
      <c r="S46" s="11">
        <f t="shared" si="10"/>
        <v>1.7187177740417355E-3</v>
      </c>
      <c r="T46" s="11"/>
      <c r="U46" s="11">
        <f t="shared" si="11"/>
        <v>0.30327868852459017</v>
      </c>
      <c r="V46" s="11">
        <f>SUM($U$4:U46)/P46</f>
        <v>-2.096835684330918E-2</v>
      </c>
      <c r="W46" s="11">
        <f t="shared" si="12"/>
        <v>1.7187177740417355E-3</v>
      </c>
      <c r="X46" s="11"/>
      <c r="Y46" s="11"/>
    </row>
    <row r="47" spans="1:25" x14ac:dyDescent="0.25">
      <c r="A47" s="2">
        <v>40737</v>
      </c>
      <c r="B47">
        <v>4.5</v>
      </c>
      <c r="C47">
        <f t="shared" si="0"/>
        <v>0</v>
      </c>
      <c r="E47">
        <f t="shared" si="1"/>
        <v>3.149403683993321E-3</v>
      </c>
      <c r="F47">
        <f t="shared" si="2"/>
        <v>9.9187435647507029E-6</v>
      </c>
      <c r="G47">
        <f t="shared" si="3"/>
        <v>3.9674974259002812E-5</v>
      </c>
      <c r="J47">
        <f t="shared" si="4"/>
        <v>6.6964422543142527E-2</v>
      </c>
      <c r="L47">
        <f t="shared" si="5"/>
        <v>6.6964422543142527E-2</v>
      </c>
      <c r="M47" s="11">
        <f t="shared" si="6"/>
        <v>53</v>
      </c>
      <c r="N47" s="11">
        <f t="shared" si="7"/>
        <v>6.6964422543142527E-2</v>
      </c>
      <c r="O47" s="11">
        <f t="shared" si="8"/>
        <v>53</v>
      </c>
      <c r="P47" s="11">
        <v>44</v>
      </c>
      <c r="Q47" s="11">
        <f t="shared" si="9"/>
        <v>-6.5573770491803296E-2</v>
      </c>
      <c r="R47" s="11">
        <f>SUM($Q$4:Q47)/P47</f>
        <v>-2.1982116244411321E-2</v>
      </c>
      <c r="S47" s="11">
        <f t="shared" si="10"/>
        <v>1.9328537383312481E-3</v>
      </c>
      <c r="T47" s="11"/>
      <c r="U47" s="11">
        <f t="shared" si="11"/>
        <v>-6.5573770491803296E-2</v>
      </c>
      <c r="V47" s="11">
        <f>SUM($U$4:U47)/P47</f>
        <v>-2.1982116244411321E-2</v>
      </c>
      <c r="W47" s="11">
        <f t="shared" si="12"/>
        <v>1.9328537383312481E-3</v>
      </c>
      <c r="X47" s="11"/>
      <c r="Y47" s="11"/>
    </row>
    <row r="48" spans="1:25" x14ac:dyDescent="0.25">
      <c r="A48" s="2">
        <v>40738</v>
      </c>
      <c r="B48">
        <v>4.4950000000000001</v>
      </c>
      <c r="C48">
        <f t="shared" si="0"/>
        <v>-1.1111111111110875E-3</v>
      </c>
      <c r="E48">
        <f t="shared" si="1"/>
        <v>2.0382925728822335E-3</v>
      </c>
      <c r="F48">
        <f t="shared" si="2"/>
        <v>4.1546366126668752E-6</v>
      </c>
      <c r="G48">
        <f t="shared" si="3"/>
        <v>2.6912192453600635E-5</v>
      </c>
      <c r="J48">
        <f t="shared" si="4"/>
        <v>4.3339342558959326E-2</v>
      </c>
      <c r="L48">
        <f t="shared" si="5"/>
        <v>4.3339342558959326E-2</v>
      </c>
      <c r="M48" s="11">
        <f t="shared" si="6"/>
        <v>58</v>
      </c>
      <c r="N48" s="11">
        <f t="shared" si="7"/>
        <v>4.3339342558959326E-2</v>
      </c>
      <c r="O48" s="11">
        <f t="shared" si="8"/>
        <v>58</v>
      </c>
      <c r="P48" s="11">
        <v>45</v>
      </c>
      <c r="Q48" s="11">
        <f t="shared" si="9"/>
        <v>-2.4590163934426257E-2</v>
      </c>
      <c r="R48" s="11">
        <f>SUM($Q$4:Q48)/P48</f>
        <v>-2.2040072859744984E-2</v>
      </c>
      <c r="S48" s="11">
        <f t="shared" si="10"/>
        <v>1.9872196840753668E-3</v>
      </c>
      <c r="T48" s="11"/>
      <c r="U48" s="11">
        <f t="shared" si="11"/>
        <v>-2.4590163934426257E-2</v>
      </c>
      <c r="V48" s="11">
        <f>SUM($U$4:U48)/P48</f>
        <v>-2.2040072859744984E-2</v>
      </c>
      <c r="W48" s="11">
        <f t="shared" si="12"/>
        <v>1.9872196840753668E-3</v>
      </c>
      <c r="X48" s="11"/>
      <c r="Y48" s="11"/>
    </row>
    <row r="49" spans="1:25" x14ac:dyDescent="0.25">
      <c r="A49" s="2">
        <v>40739</v>
      </c>
      <c r="B49">
        <v>4.55</v>
      </c>
      <c r="C49">
        <f t="shared" si="0"/>
        <v>1.2235817575083362E-2</v>
      </c>
      <c r="E49">
        <f t="shared" si="1"/>
        <v>1.5385221259076683E-2</v>
      </c>
      <c r="F49">
        <f t="shared" si="2"/>
        <v>2.3670503319074511E-4</v>
      </c>
      <c r="G49">
        <f t="shared" si="3"/>
        <v>3.4353232178027275E-4</v>
      </c>
      <c r="J49">
        <f t="shared" si="4"/>
        <v>0.32712937453804519</v>
      </c>
      <c r="L49">
        <f t="shared" si="5"/>
        <v>0.32712937453804519</v>
      </c>
      <c r="M49" s="11">
        <f t="shared" si="6"/>
        <v>42</v>
      </c>
      <c r="N49" s="11">
        <f t="shared" si="7"/>
        <v>0.32712937453804519</v>
      </c>
      <c r="O49" s="11">
        <f t="shared" si="8"/>
        <v>42</v>
      </c>
      <c r="P49" s="11">
        <v>46</v>
      </c>
      <c r="Q49" s="11">
        <f t="shared" si="9"/>
        <v>-0.15573770491803279</v>
      </c>
      <c r="R49" s="11">
        <f>SUM($Q$4:Q49)/P49</f>
        <v>-2.4946543121881676E-2</v>
      </c>
      <c r="S49" s="11">
        <f t="shared" si="10"/>
        <v>2.6024709665152263E-3</v>
      </c>
      <c r="T49" s="11"/>
      <c r="U49" s="11">
        <f t="shared" si="11"/>
        <v>-0.15573770491803279</v>
      </c>
      <c r="V49" s="11">
        <f>SUM($U$4:U49)/P49</f>
        <v>-2.4946543121881676E-2</v>
      </c>
      <c r="W49" s="11">
        <f t="shared" si="12"/>
        <v>2.6024709665152263E-3</v>
      </c>
      <c r="X49" s="11"/>
      <c r="Y49" s="11"/>
    </row>
    <row r="50" spans="1:25" x14ac:dyDescent="0.25">
      <c r="A50" s="2">
        <v>40742</v>
      </c>
      <c r="B50">
        <v>4.3499999999999996</v>
      </c>
      <c r="C50">
        <f t="shared" si="0"/>
        <v>-4.3956043956043994E-2</v>
      </c>
      <c r="E50">
        <f t="shared" si="1"/>
        <v>-4.0806640272050672E-2</v>
      </c>
      <c r="F50">
        <f t="shared" si="2"/>
        <v>1.6651818902925478E-3</v>
      </c>
      <c r="G50">
        <f t="shared" si="3"/>
        <v>1.4180674674489251E-3</v>
      </c>
      <c r="J50">
        <f t="shared" si="4"/>
        <v>-0.86765412628170824</v>
      </c>
      <c r="L50">
        <f t="shared" si="5"/>
        <v>-0.86765412628170824</v>
      </c>
      <c r="M50" s="11">
        <f t="shared" si="6"/>
        <v>100</v>
      </c>
      <c r="N50" s="11">
        <f t="shared" si="7"/>
        <v>-0.86765412628170824</v>
      </c>
      <c r="O50" s="11">
        <f t="shared" si="8"/>
        <v>100</v>
      </c>
      <c r="P50" s="11">
        <v>47</v>
      </c>
      <c r="Q50" s="11">
        <f t="shared" si="9"/>
        <v>0.31967213114754101</v>
      </c>
      <c r="R50" s="11">
        <f>SUM($Q$4:Q50)/P50</f>
        <v>-1.7614230903383321E-2</v>
      </c>
      <c r="S50" s="11">
        <f t="shared" si="10"/>
        <v>1.3256611931756442E-3</v>
      </c>
      <c r="T50" s="11"/>
      <c r="U50" s="11">
        <f t="shared" si="11"/>
        <v>0.31967213114754101</v>
      </c>
      <c r="V50" s="11">
        <f>SUM($U$4:U50)/P50</f>
        <v>-1.7614230903383321E-2</v>
      </c>
      <c r="W50" s="11">
        <f t="shared" si="12"/>
        <v>1.3256611931756442E-3</v>
      </c>
      <c r="X50" s="11"/>
      <c r="Y50" s="11"/>
    </row>
    <row r="51" spans="1:25" x14ac:dyDescent="0.25">
      <c r="A51" s="2">
        <v>40743</v>
      </c>
      <c r="B51">
        <v>4.5</v>
      </c>
      <c r="C51">
        <f t="shared" si="0"/>
        <v>3.4482758620689738E-2</v>
      </c>
      <c r="E51">
        <f t="shared" si="1"/>
        <v>3.763216230468306E-2</v>
      </c>
      <c r="F51">
        <f t="shared" si="2"/>
        <v>1.4161796397260088E-3</v>
      </c>
      <c r="G51">
        <f t="shared" si="3"/>
        <v>1.6631361244887663E-3</v>
      </c>
      <c r="J51">
        <f t="shared" si="4"/>
        <v>0.80015655998332835</v>
      </c>
      <c r="L51">
        <f t="shared" si="5"/>
        <v>0.80015655998332835</v>
      </c>
      <c r="M51" s="11">
        <f t="shared" si="6"/>
        <v>30</v>
      </c>
      <c r="N51" s="11">
        <f t="shared" si="7"/>
        <v>0.80015655998332835</v>
      </c>
      <c r="O51" s="11">
        <f t="shared" si="8"/>
        <v>30</v>
      </c>
      <c r="P51" s="11">
        <v>48</v>
      </c>
      <c r="Q51" s="11">
        <f t="shared" si="9"/>
        <v>-0.25409836065573771</v>
      </c>
      <c r="R51" s="11">
        <f>SUM($Q$4:Q51)/P51</f>
        <v>-2.2540983606557371E-2</v>
      </c>
      <c r="S51" s="11">
        <f t="shared" si="10"/>
        <v>2.217145928513839E-3</v>
      </c>
      <c r="T51" s="11"/>
      <c r="U51" s="11">
        <f t="shared" si="11"/>
        <v>-0.25409836065573771</v>
      </c>
      <c r="V51" s="11">
        <f>SUM($U$4:U51)/P51</f>
        <v>-2.2540983606557371E-2</v>
      </c>
      <c r="W51" s="11">
        <f t="shared" si="12"/>
        <v>2.217145928513839E-3</v>
      </c>
      <c r="X51" s="11"/>
      <c r="Y51" s="11"/>
    </row>
    <row r="52" spans="1:25" x14ac:dyDescent="0.25">
      <c r="A52" s="2">
        <v>40744</v>
      </c>
      <c r="B52">
        <v>4.6093999999999999</v>
      </c>
      <c r="C52">
        <f t="shared" si="0"/>
        <v>2.4311111111111099E-2</v>
      </c>
      <c r="E52">
        <f t="shared" si="1"/>
        <v>2.7460514795104422E-2</v>
      </c>
      <c r="F52">
        <f t="shared" si="2"/>
        <v>7.5407987281214878E-4</v>
      </c>
      <c r="G52">
        <f t="shared" si="3"/>
        <v>9.3696710929700952E-4</v>
      </c>
      <c r="J52">
        <f t="shared" si="4"/>
        <v>0.58388117259708183</v>
      </c>
      <c r="L52">
        <f t="shared" si="5"/>
        <v>0.58388117259708183</v>
      </c>
      <c r="M52" s="11">
        <f t="shared" si="6"/>
        <v>34</v>
      </c>
      <c r="N52" s="11">
        <f t="shared" si="7"/>
        <v>0.58388117259708183</v>
      </c>
      <c r="O52" s="11">
        <f t="shared" si="8"/>
        <v>34</v>
      </c>
      <c r="P52" s="11">
        <v>49</v>
      </c>
      <c r="Q52" s="11">
        <f t="shared" si="9"/>
        <v>-0.22131147540983609</v>
      </c>
      <c r="R52" s="11">
        <f>SUM($Q$4:Q52)/P52</f>
        <v>-2.6597524255603876E-2</v>
      </c>
      <c r="S52" s="11">
        <f t="shared" si="10"/>
        <v>3.1512715027131257E-3</v>
      </c>
      <c r="T52" s="11"/>
      <c r="U52" s="11">
        <f t="shared" si="11"/>
        <v>-0.22131147540983609</v>
      </c>
      <c r="V52" s="11">
        <f>SUM($U$4:U52)/P52</f>
        <v>-2.6597524255603876E-2</v>
      </c>
      <c r="W52" s="11">
        <f t="shared" si="12"/>
        <v>3.1512715027131257E-3</v>
      </c>
      <c r="X52" s="11"/>
      <c r="Y52" s="11"/>
    </row>
    <row r="53" spans="1:25" x14ac:dyDescent="0.25">
      <c r="A53" s="2">
        <v>40745</v>
      </c>
      <c r="B53">
        <v>4.8499999999999996</v>
      </c>
      <c r="C53">
        <f t="shared" si="0"/>
        <v>5.2197682995617591E-2</v>
      </c>
      <c r="E53">
        <f t="shared" si="1"/>
        <v>5.5347086679610913E-2</v>
      </c>
      <c r="F53">
        <f t="shared" si="2"/>
        <v>3.0633000039203637E-3</v>
      </c>
      <c r="G53">
        <f t="shared" si="3"/>
        <v>3.4218393848592433E-3</v>
      </c>
      <c r="J53">
        <f t="shared" si="4"/>
        <v>1.1768214147276208</v>
      </c>
      <c r="L53">
        <f t="shared" si="5"/>
        <v>1.1768214147276208</v>
      </c>
      <c r="M53" s="11">
        <f t="shared" si="6"/>
        <v>14</v>
      </c>
      <c r="N53" s="11">
        <f t="shared" si="7"/>
        <v>1.1768214147276208</v>
      </c>
      <c r="O53" s="11">
        <f t="shared" si="8"/>
        <v>14</v>
      </c>
      <c r="P53" s="11">
        <v>50</v>
      </c>
      <c r="Q53" s="11">
        <f t="shared" si="9"/>
        <v>-0.38524590163934425</v>
      </c>
      <c r="R53" s="11">
        <f>SUM($Q$4:Q53)/P53</f>
        <v>-3.3770491803278686E-2</v>
      </c>
      <c r="S53" s="11">
        <f t="shared" si="10"/>
        <v>5.183845984705969E-3</v>
      </c>
      <c r="T53" s="11"/>
      <c r="U53" s="11">
        <f t="shared" si="11"/>
        <v>-0.38524590163934425</v>
      </c>
      <c r="V53" s="11">
        <f>SUM($U$4:U53)/P53</f>
        <v>-3.3770491803278686E-2</v>
      </c>
      <c r="W53" s="11">
        <f t="shared" si="12"/>
        <v>5.183845984705969E-3</v>
      </c>
      <c r="X53" s="11"/>
      <c r="Y53" s="11"/>
    </row>
    <row r="54" spans="1:25" x14ac:dyDescent="0.25">
      <c r="A54" s="2">
        <v>40746</v>
      </c>
      <c r="B54">
        <v>4.9000000000000004</v>
      </c>
      <c r="C54">
        <f t="shared" si="0"/>
        <v>1.0309278350515611E-2</v>
      </c>
      <c r="E54">
        <f t="shared" si="1"/>
        <v>1.3458682034508932E-2</v>
      </c>
      <c r="F54">
        <f t="shared" si="2"/>
        <v>1.8113612210601349E-4</v>
      </c>
      <c r="G54">
        <f t="shared" si="3"/>
        <v>2.7582851123311849E-4</v>
      </c>
      <c r="J54">
        <f t="shared" si="4"/>
        <v>0.28616619559227285</v>
      </c>
      <c r="L54">
        <f t="shared" si="5"/>
        <v>0.28616619559227285</v>
      </c>
      <c r="M54" s="11">
        <f t="shared" si="6"/>
        <v>45</v>
      </c>
      <c r="N54" s="11">
        <f t="shared" si="7"/>
        <v>0.28616619559227285</v>
      </c>
      <c r="O54" s="11">
        <f t="shared" si="8"/>
        <v>45</v>
      </c>
      <c r="P54" s="11">
        <v>51</v>
      </c>
      <c r="Q54" s="11">
        <f t="shared" si="9"/>
        <v>-0.13114754098360654</v>
      </c>
      <c r="R54" s="11">
        <f>SUM($Q$4:Q54)/P54</f>
        <v>-3.5679845708775311E-2</v>
      </c>
      <c r="S54" s="11">
        <f t="shared" si="10"/>
        <v>5.902329170900238E-3</v>
      </c>
      <c r="T54" s="11"/>
      <c r="U54" s="11">
        <f t="shared" si="11"/>
        <v>-0.13114754098360654</v>
      </c>
      <c r="V54" s="11">
        <f>SUM($U$4:U54)/P54</f>
        <v>-3.5679845708775311E-2</v>
      </c>
      <c r="W54" s="11">
        <f t="shared" si="12"/>
        <v>5.902329170900238E-3</v>
      </c>
      <c r="X54" s="11"/>
      <c r="Y54" s="11"/>
    </row>
    <row r="55" spans="1:25" x14ac:dyDescent="0.25">
      <c r="A55" s="2">
        <v>40749</v>
      </c>
      <c r="B55">
        <v>5.0999999999999996</v>
      </c>
      <c r="C55">
        <f t="shared" si="0"/>
        <v>4.0816326530612096E-2</v>
      </c>
      <c r="E55">
        <f t="shared" si="1"/>
        <v>4.3965730214605418E-2</v>
      </c>
      <c r="F55">
        <f t="shared" si="2"/>
        <v>1.9329854333034679E-3</v>
      </c>
      <c r="G55">
        <f t="shared" si="3"/>
        <v>2.2198358422828883E-3</v>
      </c>
      <c r="J55">
        <f t="shared" si="4"/>
        <v>0.93482450359478575</v>
      </c>
      <c r="L55">
        <f t="shared" si="5"/>
        <v>0.93482450359478575</v>
      </c>
      <c r="M55" s="11">
        <f t="shared" si="6"/>
        <v>26</v>
      </c>
      <c r="N55" s="11">
        <f t="shared" si="7"/>
        <v>0.93482450359478575</v>
      </c>
      <c r="O55" s="11">
        <f t="shared" si="8"/>
        <v>26</v>
      </c>
      <c r="P55" s="11">
        <v>52</v>
      </c>
      <c r="Q55" s="11">
        <f t="shared" si="9"/>
        <v>-0.28688524590163933</v>
      </c>
      <c r="R55" s="11">
        <f>SUM($Q$4:Q55)/P55</f>
        <v>-4.0510718789407305E-2</v>
      </c>
      <c r="S55" s="11">
        <f t="shared" si="10"/>
        <v>7.7580139559446162E-3</v>
      </c>
      <c r="T55" s="11"/>
      <c r="U55" s="11">
        <f t="shared" si="11"/>
        <v>-0.28688524590163933</v>
      </c>
      <c r="V55" s="11">
        <f>SUM($U$4:U55)/P55</f>
        <v>-4.0510718789407305E-2</v>
      </c>
      <c r="W55" s="11">
        <f t="shared" si="12"/>
        <v>7.7580139559446162E-3</v>
      </c>
      <c r="X55" s="11"/>
      <c r="Y55" s="11"/>
    </row>
    <row r="56" spans="1:25" x14ac:dyDescent="0.25">
      <c r="A56" s="2">
        <v>40750</v>
      </c>
      <c r="B56">
        <v>5.25</v>
      </c>
      <c r="C56">
        <f t="shared" si="0"/>
        <v>2.9411764705882425E-2</v>
      </c>
      <c r="E56">
        <f t="shared" si="1"/>
        <v>3.2561168389875744E-2</v>
      </c>
      <c r="F56">
        <f t="shared" si="2"/>
        <v>1.0602296869138433E-3</v>
      </c>
      <c r="G56">
        <f t="shared" si="3"/>
        <v>1.2752449578429972E-3</v>
      </c>
      <c r="J56">
        <f t="shared" si="4"/>
        <v>0.69233418683035974</v>
      </c>
      <c r="L56">
        <f t="shared" si="5"/>
        <v>0.69233418683035974</v>
      </c>
      <c r="M56" s="11">
        <f t="shared" si="6"/>
        <v>33</v>
      </c>
      <c r="N56" s="11">
        <f t="shared" si="7"/>
        <v>0.69233418683035974</v>
      </c>
      <c r="O56" s="11">
        <f t="shared" si="8"/>
        <v>33</v>
      </c>
      <c r="P56" s="11">
        <v>53</v>
      </c>
      <c r="Q56" s="11">
        <f t="shared" si="9"/>
        <v>-0.22950819672131145</v>
      </c>
      <c r="R56" s="11">
        <f>SUM($Q$4:Q56)/P56</f>
        <v>-4.4076708939065873E-2</v>
      </c>
      <c r="S56" s="11">
        <f t="shared" si="10"/>
        <v>9.3605529416048959E-3</v>
      </c>
      <c r="T56" s="11"/>
      <c r="U56" s="11">
        <f t="shared" si="11"/>
        <v>-0.22950819672131145</v>
      </c>
      <c r="V56" s="11">
        <f>SUM($U$4:U56)/P56</f>
        <v>-4.4076708939065873E-2</v>
      </c>
      <c r="W56" s="11">
        <f t="shared" si="12"/>
        <v>9.3605529416048959E-3</v>
      </c>
      <c r="X56" s="11"/>
      <c r="Y56" s="11"/>
    </row>
    <row r="57" spans="1:25" x14ac:dyDescent="0.25">
      <c r="A57" s="2">
        <v>40751</v>
      </c>
      <c r="B57">
        <v>5.2</v>
      </c>
      <c r="C57">
        <f t="shared" si="0"/>
        <v>-9.52380952380949E-3</v>
      </c>
      <c r="E57">
        <f t="shared" si="1"/>
        <v>-6.3744058398161694E-3</v>
      </c>
      <c r="F57">
        <f t="shared" si="2"/>
        <v>4.0633049810682484E-5</v>
      </c>
      <c r="G57">
        <f t="shared" si="3"/>
        <v>1.040063890506202E-5</v>
      </c>
      <c r="J57">
        <f t="shared" si="4"/>
        <v>-0.13553626303557426</v>
      </c>
      <c r="L57">
        <f t="shared" si="5"/>
        <v>-0.13553626303557426</v>
      </c>
      <c r="M57" s="11">
        <f t="shared" si="6"/>
        <v>65</v>
      </c>
      <c r="N57" s="11">
        <f t="shared" si="7"/>
        <v>-0.13553626303557426</v>
      </c>
      <c r="O57" s="11">
        <f t="shared" si="8"/>
        <v>65</v>
      </c>
      <c r="P57" s="11">
        <v>54</v>
      </c>
      <c r="Q57" s="11">
        <f t="shared" si="9"/>
        <v>3.2786885245901676E-2</v>
      </c>
      <c r="R57" s="11">
        <f>SUM($Q$4:Q57)/P57</f>
        <v>-4.2653309046751658E-2</v>
      </c>
      <c r="S57" s="11">
        <f t="shared" si="10"/>
        <v>8.9311325202214714E-3</v>
      </c>
      <c r="T57" s="11"/>
      <c r="U57" s="11">
        <f t="shared" si="11"/>
        <v>3.2786885245901676E-2</v>
      </c>
      <c r="V57" s="11">
        <f>SUM($U$4:U57)/P57</f>
        <v>-4.2653309046751658E-2</v>
      </c>
      <c r="W57" s="11">
        <f t="shared" si="12"/>
        <v>8.9311325202214714E-3</v>
      </c>
      <c r="X57" s="11"/>
      <c r="Y57" s="11"/>
    </row>
    <row r="58" spans="1:25" x14ac:dyDescent="0.25">
      <c r="A58" s="2">
        <v>40752</v>
      </c>
      <c r="B58">
        <v>5.0999999999999996</v>
      </c>
      <c r="C58">
        <f t="shared" si="0"/>
        <v>-1.9230769230769332E-2</v>
      </c>
      <c r="E58">
        <f t="shared" si="1"/>
        <v>-1.608136554677601E-2</v>
      </c>
      <c r="F58">
        <f t="shared" si="2"/>
        <v>2.5861031784903447E-4</v>
      </c>
      <c r="G58">
        <f t="shared" si="3"/>
        <v>1.6723563762046593E-4</v>
      </c>
      <c r="J58">
        <f t="shared" si="4"/>
        <v>-0.34193119256773147</v>
      </c>
      <c r="L58">
        <f t="shared" si="5"/>
        <v>-0.34193119256773147</v>
      </c>
      <c r="M58" s="11">
        <f t="shared" si="6"/>
        <v>81</v>
      </c>
      <c r="N58" s="11">
        <f t="shared" si="7"/>
        <v>-0.34193119256773147</v>
      </c>
      <c r="O58" s="11">
        <f t="shared" si="8"/>
        <v>81</v>
      </c>
      <c r="P58" s="11">
        <v>55</v>
      </c>
      <c r="Q58" s="11">
        <f t="shared" si="9"/>
        <v>0.16393442622950816</v>
      </c>
      <c r="R58" s="11">
        <f>SUM($Q$4:Q58)/P58</f>
        <v>-3.8897168405365112E-2</v>
      </c>
      <c r="S58" s="11">
        <f t="shared" si="10"/>
        <v>7.5649485497766688E-3</v>
      </c>
      <c r="T58" s="11"/>
      <c r="U58" s="11">
        <f t="shared" si="11"/>
        <v>0.16393442622950816</v>
      </c>
      <c r="V58" s="11">
        <f>SUM($U$4:U58)/P58</f>
        <v>-3.8897168405365112E-2</v>
      </c>
      <c r="W58" s="11">
        <f t="shared" si="12"/>
        <v>7.5649485497766688E-3</v>
      </c>
      <c r="X58" s="11"/>
      <c r="Y58" s="11"/>
    </row>
    <row r="59" spans="1:25" x14ac:dyDescent="0.25">
      <c r="A59" s="2">
        <v>40753</v>
      </c>
      <c r="B59">
        <v>5.15</v>
      </c>
      <c r="C59">
        <f t="shared" si="0"/>
        <v>9.8039215686275914E-3</v>
      </c>
      <c r="E59">
        <f t="shared" si="1"/>
        <v>1.2953325252620912E-2</v>
      </c>
      <c r="F59">
        <f t="shared" si="2"/>
        <v>1.6778863510018662E-4</v>
      </c>
      <c r="G59">
        <f t="shared" si="3"/>
        <v>2.5929787920607336E-4</v>
      </c>
      <c r="J59">
        <f t="shared" si="4"/>
        <v>0.27542101063888408</v>
      </c>
      <c r="L59">
        <f t="shared" si="5"/>
        <v>0.27542101063888408</v>
      </c>
      <c r="M59" s="11">
        <f t="shared" si="6"/>
        <v>46</v>
      </c>
      <c r="N59" s="11">
        <f t="shared" si="7"/>
        <v>0.27542101063888408</v>
      </c>
      <c r="O59" s="11">
        <f t="shared" si="8"/>
        <v>46</v>
      </c>
      <c r="P59" s="11">
        <v>56</v>
      </c>
      <c r="Q59" s="11">
        <f t="shared" si="9"/>
        <v>-0.12295081967213117</v>
      </c>
      <c r="R59" s="11">
        <f>SUM($Q$4:Q59)/P59</f>
        <v>-4.0398126463700224E-2</v>
      </c>
      <c r="S59" s="11">
        <f t="shared" si="10"/>
        <v>8.3084075290471363E-3</v>
      </c>
      <c r="T59" s="11"/>
      <c r="U59" s="11">
        <f t="shared" si="11"/>
        <v>-0.12295081967213117</v>
      </c>
      <c r="V59" s="11">
        <f>SUM($U$4:U59)/P59</f>
        <v>-4.0398126463700224E-2</v>
      </c>
      <c r="W59" s="11">
        <f t="shared" si="12"/>
        <v>8.3084075290471363E-3</v>
      </c>
      <c r="X59" s="11"/>
      <c r="Y59" s="11"/>
    </row>
    <row r="60" spans="1:25" x14ac:dyDescent="0.25">
      <c r="A60" s="2">
        <v>40756</v>
      </c>
      <c r="B60">
        <v>4.5999999999999996</v>
      </c>
      <c r="C60">
        <f t="shared" si="0"/>
        <v>-0.1067961165048545</v>
      </c>
      <c r="E60">
        <f t="shared" si="1"/>
        <v>-0.10364671282086119</v>
      </c>
      <c r="F60">
        <f t="shared" si="2"/>
        <v>1.0742641078570071E-2</v>
      </c>
      <c r="G60">
        <f t="shared" si="3"/>
        <v>1.0099709143751186E-2</v>
      </c>
      <c r="J60">
        <f t="shared" si="4"/>
        <v>-2.2037956924415081</v>
      </c>
      <c r="L60">
        <f t="shared" si="5"/>
        <v>-2.2037956924415081</v>
      </c>
      <c r="M60" s="11">
        <f t="shared" si="6"/>
        <v>119</v>
      </c>
      <c r="N60" s="11">
        <f t="shared" si="7"/>
        <v>-2.2037956924415081</v>
      </c>
      <c r="O60" s="11">
        <f t="shared" si="8"/>
        <v>119</v>
      </c>
      <c r="P60" s="11">
        <v>57</v>
      </c>
      <c r="Q60" s="11">
        <f t="shared" si="9"/>
        <v>0.47540983606557374</v>
      </c>
      <c r="R60" s="11">
        <f>SUM($Q$4:Q60)/P60</f>
        <v>-3.1348863963186646E-2</v>
      </c>
      <c r="S60" s="11">
        <f t="shared" si="10"/>
        <v>5.0924384083268909E-3</v>
      </c>
      <c r="T60" s="11"/>
      <c r="U60" s="11">
        <f t="shared" si="11"/>
        <v>0.47540983606557374</v>
      </c>
      <c r="V60" s="11">
        <f>SUM($U$4:U60)/P60</f>
        <v>-3.1348863963186646E-2</v>
      </c>
      <c r="W60" s="11">
        <f t="shared" si="12"/>
        <v>5.0924384083268909E-3</v>
      </c>
      <c r="X60" s="11"/>
      <c r="Y60" s="11"/>
    </row>
    <row r="61" spans="1:25" x14ac:dyDescent="0.25">
      <c r="A61" s="2">
        <v>40757</v>
      </c>
      <c r="B61">
        <v>4.25</v>
      </c>
      <c r="C61">
        <f t="shared" si="0"/>
        <v>-7.6086956521739066E-2</v>
      </c>
      <c r="E61">
        <f t="shared" si="1"/>
        <v>-7.293755283774575E-2</v>
      </c>
      <c r="F61">
        <f t="shared" si="2"/>
        <v>5.3198866139589534E-3</v>
      </c>
      <c r="G61">
        <f t="shared" si="3"/>
        <v>4.8703857623063965E-3</v>
      </c>
      <c r="J61">
        <f t="shared" si="4"/>
        <v>-1.5508399676781317</v>
      </c>
      <c r="L61">
        <f t="shared" si="5"/>
        <v>-1.5508399676781317</v>
      </c>
      <c r="M61" s="11">
        <f t="shared" si="6"/>
        <v>113</v>
      </c>
      <c r="N61" s="11">
        <f t="shared" si="7"/>
        <v>-1.5508399676781317</v>
      </c>
      <c r="O61" s="11">
        <f t="shared" si="8"/>
        <v>113</v>
      </c>
      <c r="P61" s="11">
        <v>58</v>
      </c>
      <c r="Q61" s="11">
        <f t="shared" si="9"/>
        <v>0.42622950819672134</v>
      </c>
      <c r="R61" s="11">
        <f>SUM($Q$4:Q61)/P61</f>
        <v>-2.3459581684567545E-2</v>
      </c>
      <c r="S61" s="11">
        <f t="shared" si="10"/>
        <v>2.901855856660366E-3</v>
      </c>
      <c r="T61" s="11"/>
      <c r="U61" s="11">
        <f t="shared" si="11"/>
        <v>0.42622950819672134</v>
      </c>
      <c r="V61" s="11">
        <f>SUM($U$4:U61)/P61</f>
        <v>-2.3459581684567545E-2</v>
      </c>
      <c r="W61" s="11">
        <f t="shared" si="12"/>
        <v>2.901855856660366E-3</v>
      </c>
      <c r="X61" s="11"/>
      <c r="Y61" s="11"/>
    </row>
    <row r="62" spans="1:25" x14ac:dyDescent="0.25">
      <c r="A62" s="2">
        <v>40758</v>
      </c>
      <c r="B62">
        <v>4.2</v>
      </c>
      <c r="C62">
        <f t="shared" si="0"/>
        <v>-1.1764705882352899E-2</v>
      </c>
      <c r="E62">
        <f t="shared" si="1"/>
        <v>-8.6153021983595788E-3</v>
      </c>
      <c r="F62">
        <f t="shared" si="2"/>
        <v>7.4223431969059397E-5</v>
      </c>
      <c r="G62">
        <f t="shared" si="3"/>
        <v>2.9876046569351267E-5</v>
      </c>
      <c r="J62">
        <f t="shared" si="4"/>
        <v>-0.18318348317174291</v>
      </c>
      <c r="L62">
        <f t="shared" si="5"/>
        <v>-0.18318348317174291</v>
      </c>
      <c r="M62" s="11">
        <f t="shared" si="6"/>
        <v>70</v>
      </c>
      <c r="N62" s="11">
        <f t="shared" si="7"/>
        <v>-0.18318348317174291</v>
      </c>
      <c r="O62" s="11">
        <f t="shared" si="8"/>
        <v>70</v>
      </c>
      <c r="P62" s="11">
        <v>59</v>
      </c>
      <c r="Q62" s="11">
        <f t="shared" si="9"/>
        <v>7.3770491803278659E-2</v>
      </c>
      <c r="R62" s="11">
        <f>SUM($Q$4:Q62)/P62</f>
        <v>-2.1811614337315915E-2</v>
      </c>
      <c r="S62" s="11">
        <f t="shared" si="10"/>
        <v>2.5517313345444093E-3</v>
      </c>
      <c r="T62" s="11"/>
      <c r="U62" s="11">
        <f t="shared" si="11"/>
        <v>7.3770491803278659E-2</v>
      </c>
      <c r="V62" s="11">
        <f>SUM($U$4:U62)/P62</f>
        <v>-2.1811614337315915E-2</v>
      </c>
      <c r="W62" s="11">
        <f t="shared" si="12"/>
        <v>2.5517313345444093E-3</v>
      </c>
      <c r="X62" s="11"/>
      <c r="Y62" s="11"/>
    </row>
    <row r="63" spans="1:25" x14ac:dyDescent="0.25">
      <c r="A63" s="2">
        <v>40759</v>
      </c>
      <c r="B63">
        <v>3.9005999999999998</v>
      </c>
      <c r="C63">
        <f t="shared" si="0"/>
        <v>-7.1285714285714355E-2</v>
      </c>
      <c r="E63">
        <f t="shared" si="1"/>
        <v>-6.813631060172104E-2</v>
      </c>
      <c r="F63">
        <f t="shared" si="2"/>
        <v>4.6425568224142027E-3</v>
      </c>
      <c r="G63">
        <f t="shared" si="3"/>
        <v>4.2232980707334073E-3</v>
      </c>
      <c r="J63">
        <f t="shared" si="4"/>
        <v>-1.4487532090135595</v>
      </c>
      <c r="L63">
        <f t="shared" si="5"/>
        <v>-1.4487532090135595</v>
      </c>
      <c r="M63" s="11">
        <f t="shared" si="6"/>
        <v>111</v>
      </c>
      <c r="N63" s="11">
        <f t="shared" si="7"/>
        <v>-1.4487532090135595</v>
      </c>
      <c r="O63" s="11">
        <f t="shared" si="8"/>
        <v>111</v>
      </c>
      <c r="P63" s="11">
        <v>60</v>
      </c>
      <c r="Q63" s="11">
        <f t="shared" si="9"/>
        <v>0.4098360655737705</v>
      </c>
      <c r="R63" s="11">
        <f>SUM($Q$4:Q63)/P63</f>
        <v>-1.4617486338797806E-2</v>
      </c>
      <c r="S63" s="11">
        <f t="shared" si="10"/>
        <v>1.1654776738087662E-3</v>
      </c>
      <c r="T63" s="11"/>
      <c r="U63" s="11">
        <f t="shared" si="11"/>
        <v>0.4098360655737705</v>
      </c>
      <c r="V63" s="11">
        <f>SUM($U$4:U63)/P63</f>
        <v>-1.4617486338797806E-2</v>
      </c>
      <c r="W63" s="11">
        <f t="shared" si="12"/>
        <v>1.1654776738087662E-3</v>
      </c>
      <c r="X63" s="11"/>
      <c r="Y63" s="11"/>
    </row>
    <row r="64" spans="1:25" x14ac:dyDescent="0.25">
      <c r="A64" s="2">
        <v>40760</v>
      </c>
      <c r="B64">
        <v>3.8</v>
      </c>
      <c r="C64">
        <f t="shared" si="0"/>
        <v>-2.5790903963492803E-2</v>
      </c>
      <c r="E64">
        <f t="shared" si="1"/>
        <v>-2.2641500279499481E-2</v>
      </c>
      <c r="F64">
        <f t="shared" si="2"/>
        <v>5.1263753490657512E-4</v>
      </c>
      <c r="G64">
        <f t="shared" si="3"/>
        <v>3.7994182968854276E-4</v>
      </c>
      <c r="J64">
        <f t="shared" si="4"/>
        <v>-0.48141652955858372</v>
      </c>
      <c r="L64">
        <f t="shared" si="5"/>
        <v>-0.48141652955858372</v>
      </c>
      <c r="M64" s="11">
        <f t="shared" si="6"/>
        <v>92</v>
      </c>
      <c r="N64" s="11">
        <f t="shared" si="7"/>
        <v>-0.48141652955858372</v>
      </c>
      <c r="O64" s="11">
        <f t="shared" si="8"/>
        <v>92</v>
      </c>
      <c r="P64" s="11">
        <v>61</v>
      </c>
      <c r="Q64" s="11">
        <f t="shared" si="9"/>
        <v>0.25409836065573765</v>
      </c>
      <c r="R64" s="11">
        <f>SUM($Q$4:Q64)/P64</f>
        <v>-1.0212308519215257E-2</v>
      </c>
      <c r="S64" s="11">
        <f t="shared" si="10"/>
        <v>5.783423602536208E-4</v>
      </c>
      <c r="T64" s="11"/>
      <c r="U64" s="11">
        <f t="shared" si="11"/>
        <v>0.25409836065573765</v>
      </c>
      <c r="V64" s="11">
        <f>SUM($U$4:U64)/P64</f>
        <v>-1.0212308519215257E-2</v>
      </c>
      <c r="W64" s="11">
        <f t="shared" si="12"/>
        <v>5.783423602536208E-4</v>
      </c>
      <c r="X64" s="11"/>
      <c r="Y64" s="11"/>
    </row>
    <row r="65" spans="1:25" x14ac:dyDescent="0.25">
      <c r="A65" s="2">
        <v>40763</v>
      </c>
      <c r="B65">
        <v>3.3994</v>
      </c>
      <c r="C65">
        <f t="shared" si="0"/>
        <v>-0.10542105263157892</v>
      </c>
      <c r="E65">
        <f t="shared" si="1"/>
        <v>-0.1022716489475856</v>
      </c>
      <c r="F65">
        <f t="shared" si="2"/>
        <v>1.0459490178458188E-2</v>
      </c>
      <c r="G65">
        <f t="shared" si="3"/>
        <v>9.8252195060957431E-3</v>
      </c>
      <c r="J65">
        <f t="shared" si="4"/>
        <v>-2.1745582978509606</v>
      </c>
      <c r="L65">
        <f t="shared" si="5"/>
        <v>-2.1745582978509606</v>
      </c>
      <c r="M65" s="11">
        <f t="shared" si="6"/>
        <v>118</v>
      </c>
      <c r="N65" s="11">
        <f t="shared" si="7"/>
        <v>-2.1745582978509606</v>
      </c>
      <c r="O65" s="11">
        <f t="shared" si="8"/>
        <v>118</v>
      </c>
      <c r="P65" s="11">
        <v>62</v>
      </c>
      <c r="Q65" s="11">
        <f t="shared" si="9"/>
        <v>0.46721311475409832</v>
      </c>
      <c r="R65" s="11">
        <f>SUM($Q$4:Q65)/P65</f>
        <v>-2.5118984664198774E-3</v>
      </c>
      <c r="S65" s="11">
        <f t="shared" si="10"/>
        <v>3.5563391104305183E-5</v>
      </c>
      <c r="T65" s="11"/>
      <c r="U65" s="11">
        <f t="shared" si="11"/>
        <v>0.46721311475409832</v>
      </c>
      <c r="V65" s="11">
        <f>SUM($U$4:U65)/P65</f>
        <v>-2.5118984664198774E-3</v>
      </c>
      <c r="W65" s="11">
        <f t="shared" si="12"/>
        <v>3.5563391104305183E-5</v>
      </c>
      <c r="X65" s="11"/>
      <c r="Y65" s="11"/>
    </row>
    <row r="66" spans="1:25" x14ac:dyDescent="0.25">
      <c r="A66" s="2">
        <v>40764</v>
      </c>
      <c r="B66">
        <v>3.4</v>
      </c>
      <c r="C66">
        <f t="shared" si="0"/>
        <v>1.7650173560038063E-4</v>
      </c>
      <c r="E66">
        <f t="shared" si="1"/>
        <v>3.3259054195937015E-3</v>
      </c>
      <c r="F66">
        <f t="shared" si="2"/>
        <v>1.1061646860082755E-5</v>
      </c>
      <c r="G66">
        <f t="shared" si="3"/>
        <v>4.1929627986996976E-5</v>
      </c>
      <c r="J66">
        <f t="shared" si="4"/>
        <v>7.0717303401958143E-2</v>
      </c>
      <c r="L66">
        <f t="shared" si="5"/>
        <v>7.0717303401958143E-2</v>
      </c>
      <c r="M66" s="11">
        <f t="shared" si="6"/>
        <v>52</v>
      </c>
      <c r="N66" s="11">
        <f t="shared" si="7"/>
        <v>7.0717303401958143E-2</v>
      </c>
      <c r="O66" s="11">
        <f t="shared" si="8"/>
        <v>52</v>
      </c>
      <c r="P66" s="11">
        <v>63</v>
      </c>
      <c r="Q66" s="11">
        <f t="shared" si="9"/>
        <v>-7.3770491803278715E-2</v>
      </c>
      <c r="R66" s="11">
        <f>SUM($Q$4:Q66)/P66</f>
        <v>-3.642987249544621E-3</v>
      </c>
      <c r="S66" s="11">
        <f t="shared" si="10"/>
        <v>7.6008675847428635E-5</v>
      </c>
      <c r="T66" s="11"/>
      <c r="U66" s="11">
        <f t="shared" si="11"/>
        <v>-7.3770491803278715E-2</v>
      </c>
      <c r="V66" s="11">
        <f>SUM($U$4:U66)/P66</f>
        <v>-3.642987249544621E-3</v>
      </c>
      <c r="W66" s="11">
        <f t="shared" si="12"/>
        <v>7.6008675847428635E-5</v>
      </c>
      <c r="X66" s="11"/>
      <c r="Y66" s="11"/>
    </row>
    <row r="67" spans="1:25" x14ac:dyDescent="0.25">
      <c r="A67" s="2">
        <v>40765</v>
      </c>
      <c r="B67">
        <v>3.25</v>
      </c>
      <c r="C67">
        <f t="shared" si="0"/>
        <v>-4.4117647058823505E-2</v>
      </c>
      <c r="E67">
        <f t="shared" si="1"/>
        <v>-4.0968243374830182E-2</v>
      </c>
      <c r="F67">
        <f t="shared" si="2"/>
        <v>1.6783969652193172E-3</v>
      </c>
      <c r="G67">
        <f t="shared" si="3"/>
        <v>1.4302646355612175E-3</v>
      </c>
      <c r="J67">
        <f t="shared" si="4"/>
        <v>-0.87109022388768054</v>
      </c>
      <c r="L67">
        <f t="shared" si="5"/>
        <v>-0.87109022388768054</v>
      </c>
      <c r="M67" s="11">
        <f t="shared" si="6"/>
        <v>101</v>
      </c>
      <c r="N67" s="11">
        <f t="shared" si="7"/>
        <v>-0.87109022388768054</v>
      </c>
      <c r="O67" s="11">
        <f t="shared" si="8"/>
        <v>101</v>
      </c>
      <c r="P67" s="11">
        <v>64</v>
      </c>
      <c r="Q67" s="11">
        <f t="shared" si="9"/>
        <v>0.32786885245901642</v>
      </c>
      <c r="R67" s="11">
        <f>SUM($Q$4:Q67)/P67</f>
        <v>1.5368852459016454E-3</v>
      </c>
      <c r="S67" s="11">
        <f t="shared" si="10"/>
        <v>1.3742640052771846E-5</v>
      </c>
      <c r="T67" s="11"/>
      <c r="U67" s="11">
        <f t="shared" si="11"/>
        <v>0.32786885245901642</v>
      </c>
      <c r="V67" s="11">
        <f>SUM($U$4:U67)/P67</f>
        <v>1.5368852459016454E-3</v>
      </c>
      <c r="W67" s="11">
        <f t="shared" si="12"/>
        <v>1.3742640052771846E-5</v>
      </c>
      <c r="X67" s="11"/>
      <c r="Y67" s="11"/>
    </row>
    <row r="68" spans="1:25" x14ac:dyDescent="0.25">
      <c r="A68" s="2">
        <v>40766</v>
      </c>
      <c r="B68">
        <v>3.4005999999999998</v>
      </c>
      <c r="C68">
        <f t="shared" si="0"/>
        <v>4.6338461538461488E-2</v>
      </c>
      <c r="E68">
        <f t="shared" si="1"/>
        <v>4.948786522245481E-2</v>
      </c>
      <c r="F68">
        <f t="shared" si="2"/>
        <v>2.4490488042758522E-3</v>
      </c>
      <c r="G68">
        <f t="shared" si="3"/>
        <v>2.7706820779297313E-3</v>
      </c>
      <c r="J68">
        <f t="shared" si="4"/>
        <v>1.0522392967142984</v>
      </c>
      <c r="L68">
        <f t="shared" si="5"/>
        <v>1.0522392967142984</v>
      </c>
      <c r="M68" s="11">
        <f t="shared" si="6"/>
        <v>20</v>
      </c>
      <c r="N68" s="11">
        <f t="shared" si="7"/>
        <v>1.0522392967142984</v>
      </c>
      <c r="O68" s="11">
        <f t="shared" si="8"/>
        <v>20</v>
      </c>
      <c r="P68" s="11">
        <v>65</v>
      </c>
      <c r="Q68" s="11">
        <f t="shared" si="9"/>
        <v>-0.33606557377049184</v>
      </c>
      <c r="R68" s="11">
        <f>SUM($Q$4:Q68)/P68</f>
        <v>-3.6569987389659469E-3</v>
      </c>
      <c r="S68" s="11">
        <f t="shared" si="10"/>
        <v>7.9026053226536743E-5</v>
      </c>
      <c r="T68" s="11"/>
      <c r="U68" s="11">
        <f t="shared" si="11"/>
        <v>-0.33606557377049184</v>
      </c>
      <c r="V68" s="11">
        <f>SUM($U$4:U68)/P68</f>
        <v>-3.6569987389659469E-3</v>
      </c>
      <c r="W68" s="11">
        <f t="shared" si="12"/>
        <v>7.9026053226536743E-5</v>
      </c>
      <c r="X68" s="11"/>
      <c r="Y68" s="11"/>
    </row>
    <row r="69" spans="1:25" x14ac:dyDescent="0.25">
      <c r="A69" s="2">
        <v>40767</v>
      </c>
      <c r="B69">
        <v>3.7</v>
      </c>
      <c r="C69">
        <f t="shared" ref="C69:C132" si="13">(B69-B68)/B68</f>
        <v>8.8043286478856772E-2</v>
      </c>
      <c r="E69">
        <f t="shared" ref="E69:E132" si="14">C69-$D$3</f>
        <v>9.1192690162850087E-2</v>
      </c>
      <c r="F69">
        <f t="shared" ref="F69:F132" si="15">E69^2</f>
        <v>8.3161067391375743E-3</v>
      </c>
      <c r="G69">
        <f t="shared" ref="G69:G132" si="16">(E69-$D$3)^2</f>
        <v>8.9004306714066082E-3</v>
      </c>
      <c r="J69">
        <f t="shared" ref="J69:J132" si="17">E69/$I$3</f>
        <v>1.9389911391631944</v>
      </c>
      <c r="L69">
        <f t="shared" ref="L69:L123" si="18">J69</f>
        <v>1.9389911391631944</v>
      </c>
      <c r="M69" s="11">
        <f t="shared" ref="M69:M124" si="19">RANK(L69,$L$4:$L$124)</f>
        <v>4</v>
      </c>
      <c r="N69" s="11">
        <f t="shared" ref="N69:N123" si="20">J69</f>
        <v>1.9389911391631944</v>
      </c>
      <c r="O69" s="11">
        <f t="shared" ref="O69:O124" si="21">RANK(N69,$N$4:$N$124)</f>
        <v>4</v>
      </c>
      <c r="P69" s="11">
        <v>66</v>
      </c>
      <c r="Q69" s="11">
        <f t="shared" ref="Q69:Q124" si="22">M69/(COUNT($M$4:$M$124)+1)-0.5</f>
        <v>-0.46721311475409838</v>
      </c>
      <c r="R69" s="11">
        <f>SUM($Q$4:Q69)/P69</f>
        <v>-1.0680576254346741E-2</v>
      </c>
      <c r="S69" s="11">
        <f t="shared" ref="S69:S124" si="23">(P69/11)*R69^2</f>
        <v>6.844482547494927E-4</v>
      </c>
      <c r="T69" s="11"/>
      <c r="U69" s="11">
        <f t="shared" ref="U69:U124" si="24">O69/(COUNT($O$4:$O$124)+1)-0.5</f>
        <v>-0.46721311475409838</v>
      </c>
      <c r="V69" s="11">
        <f>SUM($U$4:U69)/P69</f>
        <v>-1.0680576254346741E-2</v>
      </c>
      <c r="W69" s="11">
        <f t="shared" ref="W69:W124" si="25">(P69/11)*V69^2</f>
        <v>6.844482547494927E-4</v>
      </c>
      <c r="X69" s="11"/>
      <c r="Y69" s="11"/>
    </row>
    <row r="70" spans="1:25" x14ac:dyDescent="0.25">
      <c r="A70" s="2">
        <v>40770</v>
      </c>
      <c r="B70">
        <v>3.83</v>
      </c>
      <c r="C70">
        <f t="shared" si="13"/>
        <v>3.5135135135135102E-2</v>
      </c>
      <c r="E70">
        <f t="shared" si="14"/>
        <v>3.8284538819128425E-2</v>
      </c>
      <c r="F70">
        <f t="shared" si="15"/>
        <v>1.4657059125933512E-3</v>
      </c>
      <c r="G70">
        <f t="shared" si="16"/>
        <v>1.7167715913519988E-3</v>
      </c>
      <c r="J70">
        <f t="shared" si="17"/>
        <v>0.81402776258354559</v>
      </c>
      <c r="L70">
        <f t="shared" si="18"/>
        <v>0.81402776258354559</v>
      </c>
      <c r="M70" s="11">
        <f t="shared" si="19"/>
        <v>29</v>
      </c>
      <c r="N70" s="11">
        <f t="shared" si="20"/>
        <v>0.81402776258354559</v>
      </c>
      <c r="O70" s="11">
        <f t="shared" si="21"/>
        <v>29</v>
      </c>
      <c r="P70" s="11">
        <v>67</v>
      </c>
      <c r="Q70" s="11">
        <f t="shared" si="22"/>
        <v>-0.26229508196721313</v>
      </c>
      <c r="R70" s="11">
        <f>SUM($Q$4:Q70)/P70</f>
        <v>-1.4436016638120866E-2</v>
      </c>
      <c r="S70" s="11">
        <f t="shared" si="23"/>
        <v>1.2693367833817152E-3</v>
      </c>
      <c r="T70" s="11"/>
      <c r="U70" s="11">
        <f t="shared" si="24"/>
        <v>-0.26229508196721313</v>
      </c>
      <c r="V70" s="11">
        <f>SUM($U$4:U70)/P70</f>
        <v>-1.4436016638120866E-2</v>
      </c>
      <c r="W70" s="11">
        <f t="shared" si="25"/>
        <v>1.2693367833817152E-3</v>
      </c>
      <c r="X70" s="11"/>
      <c r="Y70" s="11"/>
    </row>
    <row r="71" spans="1:25" x14ac:dyDescent="0.25">
      <c r="A71" s="2">
        <v>40771</v>
      </c>
      <c r="B71">
        <v>3.7</v>
      </c>
      <c r="C71">
        <f t="shared" si="13"/>
        <v>-3.3942558746736261E-2</v>
      </c>
      <c r="E71">
        <f t="shared" si="14"/>
        <v>-3.0793155062742938E-2</v>
      </c>
      <c r="F71">
        <f t="shared" si="15"/>
        <v>9.4821839871813102E-4</v>
      </c>
      <c r="G71">
        <f t="shared" si="16"/>
        <v>7.6417699029012126E-4</v>
      </c>
      <c r="J71">
        <f t="shared" si="17"/>
        <v>-0.65474167619040602</v>
      </c>
      <c r="L71">
        <f t="shared" si="18"/>
        <v>-0.65474167619040602</v>
      </c>
      <c r="M71" s="11">
        <f t="shared" si="19"/>
        <v>97</v>
      </c>
      <c r="N71" s="11">
        <f t="shared" si="20"/>
        <v>-0.65474167619040602</v>
      </c>
      <c r="O71" s="11">
        <f t="shared" si="21"/>
        <v>97</v>
      </c>
      <c r="P71" s="11">
        <v>68</v>
      </c>
      <c r="Q71" s="11">
        <f t="shared" si="22"/>
        <v>0.29508196721311475</v>
      </c>
      <c r="R71" s="11">
        <f>SUM($Q$4:Q71)/P71</f>
        <v>-9.8842815814850493E-3</v>
      </c>
      <c r="S71" s="11">
        <f t="shared" si="23"/>
        <v>6.0395759290743205E-4</v>
      </c>
      <c r="T71" s="11"/>
      <c r="U71" s="11">
        <f t="shared" si="24"/>
        <v>0.29508196721311475</v>
      </c>
      <c r="V71" s="11">
        <f>SUM($U$4:U71)/P71</f>
        <v>-9.8842815814850493E-3</v>
      </c>
      <c r="W71" s="11">
        <f t="shared" si="25"/>
        <v>6.0395759290743205E-4</v>
      </c>
      <c r="X71" s="11"/>
      <c r="Y71" s="11"/>
    </row>
    <row r="72" spans="1:25" x14ac:dyDescent="0.25">
      <c r="A72" s="2">
        <v>40772</v>
      </c>
      <c r="B72">
        <v>3.6181000000000001</v>
      </c>
      <c r="C72">
        <f t="shared" si="13"/>
        <v>-2.2135135135135157E-2</v>
      </c>
      <c r="E72">
        <f t="shared" si="14"/>
        <v>-1.8985731451141834E-2</v>
      </c>
      <c r="F72">
        <f t="shared" si="15"/>
        <v>3.6045799873487622E-4</v>
      </c>
      <c r="G72">
        <f t="shared" si="16"/>
        <v>2.50789277148559E-4</v>
      </c>
      <c r="J72">
        <f t="shared" si="17"/>
        <v>-0.40368548168231222</v>
      </c>
      <c r="L72">
        <f t="shared" si="18"/>
        <v>-0.40368548168231222</v>
      </c>
      <c r="M72" s="11">
        <f t="shared" si="19"/>
        <v>86</v>
      </c>
      <c r="N72" s="11">
        <f t="shared" si="20"/>
        <v>-0.40368548168231222</v>
      </c>
      <c r="O72" s="11">
        <f t="shared" si="21"/>
        <v>86</v>
      </c>
      <c r="P72" s="11">
        <v>69</v>
      </c>
      <c r="Q72" s="11">
        <f t="shared" si="22"/>
        <v>0.20491803278688525</v>
      </c>
      <c r="R72" s="11">
        <f>SUM($Q$4:Q72)/P72</f>
        <v>-6.7712045616535954E-3</v>
      </c>
      <c r="S72" s="11">
        <f t="shared" si="23"/>
        <v>2.8759959762612126E-4</v>
      </c>
      <c r="T72" s="11"/>
      <c r="U72" s="11">
        <f t="shared" si="24"/>
        <v>0.20491803278688525</v>
      </c>
      <c r="V72" s="11">
        <f>SUM($U$4:U72)/P72</f>
        <v>-6.7712045616535954E-3</v>
      </c>
      <c r="W72" s="11">
        <f t="shared" si="25"/>
        <v>2.8759959762612126E-4</v>
      </c>
      <c r="X72" s="11"/>
      <c r="Y72" s="11"/>
    </row>
    <row r="73" spans="1:25" x14ac:dyDescent="0.25">
      <c r="A73" s="2">
        <v>40773</v>
      </c>
      <c r="B73">
        <v>3.5</v>
      </c>
      <c r="C73">
        <f t="shared" si="13"/>
        <v>-3.2641441640640138E-2</v>
      </c>
      <c r="E73">
        <f t="shared" si="14"/>
        <v>-2.9492037956646816E-2</v>
      </c>
      <c r="F73">
        <f t="shared" si="15"/>
        <v>8.6978030283629652E-4</v>
      </c>
      <c r="G73">
        <f t="shared" si="16"/>
        <v>6.9393438042277846E-4</v>
      </c>
      <c r="J73">
        <f t="shared" si="17"/>
        <v>-0.62707658006012656</v>
      </c>
      <c r="L73">
        <f t="shared" si="18"/>
        <v>-0.62707658006012656</v>
      </c>
      <c r="M73" s="11">
        <f t="shared" si="19"/>
        <v>95</v>
      </c>
      <c r="N73" s="11">
        <f t="shared" si="20"/>
        <v>-0.62707658006012656</v>
      </c>
      <c r="O73" s="11">
        <f t="shared" si="21"/>
        <v>95</v>
      </c>
      <c r="P73" s="11">
        <v>70</v>
      </c>
      <c r="Q73" s="11">
        <f t="shared" si="22"/>
        <v>0.27868852459016391</v>
      </c>
      <c r="R73" s="11">
        <f>SUM($Q$4:Q73)/P73</f>
        <v>-2.6932084309133457E-3</v>
      </c>
      <c r="S73" s="11">
        <f t="shared" si="23"/>
        <v>4.6157819605817343E-5</v>
      </c>
      <c r="T73" s="11"/>
      <c r="U73" s="11">
        <f t="shared" si="24"/>
        <v>0.27868852459016391</v>
      </c>
      <c r="V73" s="11">
        <f>SUM($U$4:U73)/P73</f>
        <v>-2.6932084309133457E-3</v>
      </c>
      <c r="W73" s="11">
        <f t="shared" si="25"/>
        <v>4.6157819605817343E-5</v>
      </c>
      <c r="X73" s="11"/>
      <c r="Y73" s="11"/>
    </row>
    <row r="74" spans="1:25" x14ac:dyDescent="0.25">
      <c r="A74" s="2">
        <v>40774</v>
      </c>
      <c r="B74">
        <v>3.4249999999999998</v>
      </c>
      <c r="C74">
        <f t="shared" si="13"/>
        <v>-2.1428571428571481E-2</v>
      </c>
      <c r="E74">
        <f t="shared" si="14"/>
        <v>-1.8279167744578158E-2</v>
      </c>
      <c r="F74">
        <f t="shared" si="15"/>
        <v>3.3412797343442658E-4</v>
      </c>
      <c r="G74">
        <f t="shared" si="16"/>
        <v>2.2890976052896461E-4</v>
      </c>
      <c r="J74">
        <f t="shared" si="17"/>
        <v>-0.38866212000897288</v>
      </c>
      <c r="L74">
        <f t="shared" si="18"/>
        <v>-0.38866212000897288</v>
      </c>
      <c r="M74" s="11">
        <f t="shared" si="19"/>
        <v>83</v>
      </c>
      <c r="N74" s="11">
        <f t="shared" si="20"/>
        <v>-0.38866212000897288</v>
      </c>
      <c r="O74" s="11">
        <f t="shared" si="21"/>
        <v>83</v>
      </c>
      <c r="P74" s="11">
        <v>71</v>
      </c>
      <c r="Q74" s="11">
        <f t="shared" si="22"/>
        <v>0.18032786885245899</v>
      </c>
      <c r="R74" s="11">
        <f>SUM($Q$4:Q74)/P74</f>
        <v>-1.1544677903486193E-4</v>
      </c>
      <c r="S74" s="11">
        <f t="shared" si="23"/>
        <v>8.6025915823292799E-8</v>
      </c>
      <c r="T74" s="11"/>
      <c r="U74" s="11">
        <f t="shared" si="24"/>
        <v>0.18032786885245899</v>
      </c>
      <c r="V74" s="11">
        <f>SUM($U$4:U74)/P74</f>
        <v>-1.1544677903486193E-4</v>
      </c>
      <c r="W74" s="11">
        <f t="shared" si="25"/>
        <v>8.6025915823292799E-8</v>
      </c>
      <c r="X74" s="11"/>
      <c r="Y74" s="11"/>
    </row>
    <row r="75" spans="1:25" x14ac:dyDescent="0.25">
      <c r="A75" s="2">
        <v>40777</v>
      </c>
      <c r="B75">
        <v>3.3006000000000002</v>
      </c>
      <c r="C75">
        <f t="shared" si="13"/>
        <v>-3.6321167883211568E-2</v>
      </c>
      <c r="E75">
        <f t="shared" si="14"/>
        <v>-3.3171764199218245E-2</v>
      </c>
      <c r="F75">
        <f t="shared" si="15"/>
        <v>1.1003659400885372E-3</v>
      </c>
      <c r="G75">
        <f t="shared" si="16"/>
        <v>9.0134213090613648E-4</v>
      </c>
      <c r="J75">
        <f t="shared" si="17"/>
        <v>-0.7053170241807114</v>
      </c>
      <c r="L75">
        <f t="shared" si="18"/>
        <v>-0.7053170241807114</v>
      </c>
      <c r="M75" s="11">
        <f t="shared" si="19"/>
        <v>99</v>
      </c>
      <c r="N75" s="11">
        <f t="shared" si="20"/>
        <v>-0.7053170241807114</v>
      </c>
      <c r="O75" s="11">
        <f t="shared" si="21"/>
        <v>99</v>
      </c>
      <c r="P75" s="11">
        <v>72</v>
      </c>
      <c r="Q75" s="11">
        <f t="shared" si="22"/>
        <v>0.31147540983606559</v>
      </c>
      <c r="R75" s="11">
        <f>SUM($Q$4:Q75)/P75</f>
        <v>4.212204007285978E-3</v>
      </c>
      <c r="S75" s="11">
        <f t="shared" si="23"/>
        <v>1.1613379155706506E-4</v>
      </c>
      <c r="T75" s="11"/>
      <c r="U75" s="11">
        <f t="shared" si="24"/>
        <v>0.31147540983606559</v>
      </c>
      <c r="V75" s="11">
        <f>SUM($U$4:U75)/P75</f>
        <v>4.212204007285978E-3</v>
      </c>
      <c r="W75" s="11">
        <f t="shared" si="25"/>
        <v>1.1613379155706506E-4</v>
      </c>
      <c r="X75" s="11"/>
      <c r="Y75" s="11"/>
    </row>
    <row r="76" spans="1:25" x14ac:dyDescent="0.25">
      <c r="A76" s="2">
        <v>40778</v>
      </c>
      <c r="B76">
        <v>3.45</v>
      </c>
      <c r="C76">
        <f t="shared" si="13"/>
        <v>4.5264497364115606E-2</v>
      </c>
      <c r="E76">
        <f t="shared" si="14"/>
        <v>4.8413901048108929E-2</v>
      </c>
      <c r="F76">
        <f t="shared" si="15"/>
        <v>2.343905814696083E-3</v>
      </c>
      <c r="G76">
        <f t="shared" si="16"/>
        <v>2.6587743948956384E-3</v>
      </c>
      <c r="J76">
        <f t="shared" si="17"/>
        <v>1.029404056147136</v>
      </c>
      <c r="L76">
        <f t="shared" si="18"/>
        <v>1.029404056147136</v>
      </c>
      <c r="M76" s="11">
        <f t="shared" si="19"/>
        <v>22</v>
      </c>
      <c r="N76" s="11">
        <f t="shared" si="20"/>
        <v>1.029404056147136</v>
      </c>
      <c r="O76" s="11">
        <f t="shared" si="21"/>
        <v>22</v>
      </c>
      <c r="P76" s="11">
        <v>73</v>
      </c>
      <c r="Q76" s="11">
        <f t="shared" si="22"/>
        <v>-0.31967213114754101</v>
      </c>
      <c r="R76" s="11">
        <f>SUM($Q$4:Q76)/P76</f>
        <v>-2.2456770716370707E-4</v>
      </c>
      <c r="S76" s="11">
        <f t="shared" si="23"/>
        <v>3.3467616566870984E-7</v>
      </c>
      <c r="T76" s="11"/>
      <c r="U76" s="11">
        <f t="shared" si="24"/>
        <v>-0.31967213114754101</v>
      </c>
      <c r="V76" s="11">
        <f>SUM($U$4:U76)/P76</f>
        <v>-2.2456770716370707E-4</v>
      </c>
      <c r="W76" s="11">
        <f t="shared" si="25"/>
        <v>3.3467616566870984E-7</v>
      </c>
      <c r="X76" s="11"/>
      <c r="Y76" s="11"/>
    </row>
    <row r="77" spans="1:25" x14ac:dyDescent="0.25">
      <c r="A77" s="2">
        <v>40779</v>
      </c>
      <c r="B77">
        <v>3.2749999999999999</v>
      </c>
      <c r="C77">
        <f t="shared" si="13"/>
        <v>-5.0724637681159493E-2</v>
      </c>
      <c r="E77">
        <f t="shared" si="14"/>
        <v>-4.7575233997166171E-2</v>
      </c>
      <c r="F77">
        <f t="shared" si="15"/>
        <v>2.263402889885116E-3</v>
      </c>
      <c r="G77">
        <f t="shared" si="16"/>
        <v>1.9736543990148277E-3</v>
      </c>
      <c r="J77">
        <f t="shared" si="17"/>
        <v>-1.0115718376043761</v>
      </c>
      <c r="L77">
        <f t="shared" si="18"/>
        <v>-1.0115718376043761</v>
      </c>
      <c r="M77" s="11">
        <f t="shared" si="19"/>
        <v>104</v>
      </c>
      <c r="N77" s="11">
        <f t="shared" si="20"/>
        <v>-1.0115718376043761</v>
      </c>
      <c r="O77" s="11">
        <f t="shared" si="21"/>
        <v>104</v>
      </c>
      <c r="P77" s="11">
        <v>74</v>
      </c>
      <c r="Q77" s="11">
        <f t="shared" si="22"/>
        <v>0.35245901639344257</v>
      </c>
      <c r="R77" s="11">
        <f>SUM($Q$4:Q77)/P77</f>
        <v>4.5414266725742154E-3</v>
      </c>
      <c r="S77" s="11">
        <f t="shared" si="23"/>
        <v>1.3874701458684271E-4</v>
      </c>
      <c r="T77" s="11"/>
      <c r="U77" s="11">
        <f t="shared" si="24"/>
        <v>0.35245901639344257</v>
      </c>
      <c r="V77" s="11">
        <f>SUM($U$4:U77)/P77</f>
        <v>4.5414266725742154E-3</v>
      </c>
      <c r="W77" s="11">
        <f t="shared" si="25"/>
        <v>1.3874701458684271E-4</v>
      </c>
      <c r="X77" s="11"/>
      <c r="Y77" s="11"/>
    </row>
    <row r="78" spans="1:25" x14ac:dyDescent="0.25">
      <c r="A78" s="2">
        <v>40780</v>
      </c>
      <c r="B78">
        <v>3.3515999999999999</v>
      </c>
      <c r="C78">
        <f t="shared" si="13"/>
        <v>2.3389312977099237E-2</v>
      </c>
      <c r="E78">
        <f t="shared" si="14"/>
        <v>2.653871666109256E-2</v>
      </c>
      <c r="F78">
        <f t="shared" si="15"/>
        <v>7.0430348201775187E-4</v>
      </c>
      <c r="G78">
        <f t="shared" si="16"/>
        <v>8.8138448962430229E-4</v>
      </c>
      <c r="J78">
        <f t="shared" si="17"/>
        <v>0.56428137341631046</v>
      </c>
      <c r="L78">
        <f t="shared" si="18"/>
        <v>0.56428137341631046</v>
      </c>
      <c r="M78" s="11">
        <f t="shared" si="19"/>
        <v>35</v>
      </c>
      <c r="N78" s="11">
        <f t="shared" si="20"/>
        <v>0.56428137341631046</v>
      </c>
      <c r="O78" s="11">
        <f t="shared" si="21"/>
        <v>35</v>
      </c>
      <c r="P78" s="11">
        <v>75</v>
      </c>
      <c r="Q78" s="11">
        <f t="shared" si="22"/>
        <v>-0.21311475409836067</v>
      </c>
      <c r="R78" s="11">
        <f>SUM($Q$4:Q78)/P78</f>
        <v>1.6393442622950837E-3</v>
      </c>
      <c r="S78" s="11">
        <f t="shared" si="23"/>
        <v>1.8323520070362356E-5</v>
      </c>
      <c r="T78" s="11"/>
      <c r="U78" s="11">
        <f t="shared" si="24"/>
        <v>-0.21311475409836067</v>
      </c>
      <c r="V78" s="11">
        <f>SUM($U$4:U78)/P78</f>
        <v>1.6393442622950837E-3</v>
      </c>
      <c r="W78" s="11">
        <f t="shared" si="25"/>
        <v>1.8323520070362356E-5</v>
      </c>
      <c r="X78" s="11"/>
      <c r="Y78" s="11"/>
    </row>
    <row r="79" spans="1:25" x14ac:dyDescent="0.25">
      <c r="A79" s="2">
        <v>40781</v>
      </c>
      <c r="B79">
        <v>3.6</v>
      </c>
      <c r="C79">
        <f t="shared" si="13"/>
        <v>7.4113856068743336E-2</v>
      </c>
      <c r="E79">
        <f t="shared" si="14"/>
        <v>7.7263259752736652E-2</v>
      </c>
      <c r="F79">
        <f t="shared" si="15"/>
        <v>5.9696113076188554E-3</v>
      </c>
      <c r="G79">
        <f t="shared" si="16"/>
        <v>6.4661964409888084E-3</v>
      </c>
      <c r="J79">
        <f t="shared" si="17"/>
        <v>1.6428156223474488</v>
      </c>
      <c r="L79">
        <f t="shared" si="18"/>
        <v>1.6428156223474488</v>
      </c>
      <c r="M79" s="11">
        <f t="shared" si="19"/>
        <v>8</v>
      </c>
      <c r="N79" s="11">
        <f t="shared" si="20"/>
        <v>1.6428156223474488</v>
      </c>
      <c r="O79" s="11">
        <f t="shared" si="21"/>
        <v>8</v>
      </c>
      <c r="P79" s="11">
        <v>76</v>
      </c>
      <c r="Q79" s="11">
        <f t="shared" si="22"/>
        <v>-0.4344262295081967</v>
      </c>
      <c r="R79" s="11">
        <f>SUM($Q$4:Q79)/P79</f>
        <v>-4.0983606557377025E-3</v>
      </c>
      <c r="S79" s="11">
        <f t="shared" si="23"/>
        <v>1.1604896044562788E-4</v>
      </c>
      <c r="T79" s="11"/>
      <c r="U79" s="11">
        <f t="shared" si="24"/>
        <v>-0.4344262295081967</v>
      </c>
      <c r="V79" s="11">
        <f>SUM($U$4:U79)/P79</f>
        <v>-4.0983606557377025E-3</v>
      </c>
      <c r="W79" s="11">
        <f t="shared" si="25"/>
        <v>1.1604896044562788E-4</v>
      </c>
      <c r="X79" s="11"/>
      <c r="Y79" s="11"/>
    </row>
    <row r="80" spans="1:25" x14ac:dyDescent="0.25">
      <c r="A80" s="2">
        <v>40784</v>
      </c>
      <c r="B80">
        <v>3.8025000000000002</v>
      </c>
      <c r="C80">
        <f t="shared" si="13"/>
        <v>5.6250000000000036E-2</v>
      </c>
      <c r="E80">
        <f t="shared" si="14"/>
        <v>5.9399403683993358E-2</v>
      </c>
      <c r="F80">
        <f t="shared" si="15"/>
        <v>3.5282891580140038E-3</v>
      </c>
      <c r="G80">
        <f t="shared" si="16"/>
        <v>3.9123533031575047E-3</v>
      </c>
      <c r="J80">
        <f t="shared" si="17"/>
        <v>1.2629840967424435</v>
      </c>
      <c r="L80">
        <f t="shared" si="18"/>
        <v>1.2629840967424435</v>
      </c>
      <c r="M80" s="11">
        <f t="shared" si="19"/>
        <v>12</v>
      </c>
      <c r="N80" s="11">
        <f t="shared" si="20"/>
        <v>1.2629840967424435</v>
      </c>
      <c r="O80" s="11">
        <f t="shared" si="21"/>
        <v>12</v>
      </c>
      <c r="P80" s="11">
        <v>77</v>
      </c>
      <c r="Q80" s="11">
        <f t="shared" si="22"/>
        <v>-0.40163934426229508</v>
      </c>
      <c r="R80" s="11">
        <f>SUM($Q$4:Q80)/P80</f>
        <v>-9.2612305727059804E-3</v>
      </c>
      <c r="S80" s="11">
        <f t="shared" si="23"/>
        <v>6.0039274204576755E-4</v>
      </c>
      <c r="T80" s="11"/>
      <c r="U80" s="11">
        <f t="shared" si="24"/>
        <v>-0.40163934426229508</v>
      </c>
      <c r="V80" s="11">
        <f>SUM($U$4:U80)/P80</f>
        <v>-9.2612305727059804E-3</v>
      </c>
      <c r="W80" s="11">
        <f t="shared" si="25"/>
        <v>6.0039274204576755E-4</v>
      </c>
      <c r="X80" s="11"/>
      <c r="Y80" s="11"/>
    </row>
    <row r="81" spans="1:25" x14ac:dyDescent="0.25">
      <c r="A81" s="2">
        <v>40785</v>
      </c>
      <c r="B81">
        <v>4</v>
      </c>
      <c r="C81">
        <f t="shared" si="13"/>
        <v>5.1939513477974958E-2</v>
      </c>
      <c r="E81">
        <f t="shared" si="14"/>
        <v>5.508891716196828E-2</v>
      </c>
      <c r="F81">
        <f t="shared" si="15"/>
        <v>3.0347887940782034E-3</v>
      </c>
      <c r="G81">
        <f t="shared" si="16"/>
        <v>3.3917020149571656E-3</v>
      </c>
      <c r="J81">
        <f t="shared" si="17"/>
        <v>1.171332066774214</v>
      </c>
      <c r="L81">
        <f t="shared" si="18"/>
        <v>1.171332066774214</v>
      </c>
      <c r="M81" s="11">
        <f t="shared" si="19"/>
        <v>16</v>
      </c>
      <c r="N81" s="11">
        <f t="shared" si="20"/>
        <v>1.171332066774214</v>
      </c>
      <c r="O81" s="11">
        <f t="shared" si="21"/>
        <v>16</v>
      </c>
      <c r="P81" s="11">
        <v>78</v>
      </c>
      <c r="Q81" s="11">
        <f t="shared" si="22"/>
        <v>-0.36885245901639341</v>
      </c>
      <c r="R81" s="11">
        <f>SUM($Q$4:Q81)/P81</f>
        <v>-1.3871374527112231E-2</v>
      </c>
      <c r="S81" s="11">
        <f t="shared" si="23"/>
        <v>1.3643974944700554E-3</v>
      </c>
      <c r="T81" s="11"/>
      <c r="U81" s="11">
        <f t="shared" si="24"/>
        <v>-0.36885245901639341</v>
      </c>
      <c r="V81" s="11">
        <f>SUM($U$4:U81)/P81</f>
        <v>-1.3871374527112231E-2</v>
      </c>
      <c r="W81" s="11">
        <f t="shared" si="25"/>
        <v>1.3643974944700554E-3</v>
      </c>
      <c r="X81" s="11"/>
      <c r="Y81" s="11"/>
    </row>
    <row r="82" spans="1:25" x14ac:dyDescent="0.25">
      <c r="A82" s="2">
        <v>40786</v>
      </c>
      <c r="B82">
        <v>3.9</v>
      </c>
      <c r="C82">
        <f t="shared" si="13"/>
        <v>-2.5000000000000022E-2</v>
      </c>
      <c r="E82">
        <f t="shared" si="14"/>
        <v>-2.18505963160067E-2</v>
      </c>
      <c r="F82">
        <f t="shared" si="15"/>
        <v>4.7744855936508555E-4</v>
      </c>
      <c r="G82">
        <f t="shared" si="16"/>
        <v>3.4973460585967144E-4</v>
      </c>
      <c r="J82">
        <f t="shared" si="17"/>
        <v>-0.46459987710099132</v>
      </c>
      <c r="L82">
        <f t="shared" si="18"/>
        <v>-0.46459987710099132</v>
      </c>
      <c r="M82" s="11">
        <f t="shared" si="19"/>
        <v>90</v>
      </c>
      <c r="N82" s="11">
        <f t="shared" si="20"/>
        <v>-0.46459987710099132</v>
      </c>
      <c r="O82" s="11">
        <f t="shared" si="21"/>
        <v>90</v>
      </c>
      <c r="P82" s="11">
        <v>79</v>
      </c>
      <c r="Q82" s="11">
        <f t="shared" si="22"/>
        <v>0.23770491803278693</v>
      </c>
      <c r="R82" s="11">
        <f>SUM($Q$4:Q82)/P82</f>
        <v>-1.0686864494708443E-2</v>
      </c>
      <c r="S82" s="11">
        <f t="shared" si="23"/>
        <v>8.2022879504841241E-4</v>
      </c>
      <c r="T82" s="11"/>
      <c r="U82" s="11">
        <f t="shared" si="24"/>
        <v>0.23770491803278693</v>
      </c>
      <c r="V82" s="11">
        <f>SUM($U$4:U82)/P82</f>
        <v>-1.0686864494708443E-2</v>
      </c>
      <c r="W82" s="11">
        <f t="shared" si="25"/>
        <v>8.2022879504841241E-4</v>
      </c>
      <c r="X82" s="11"/>
      <c r="Y82" s="11"/>
    </row>
    <row r="83" spans="1:25" x14ac:dyDescent="0.25">
      <c r="A83" s="2">
        <v>40787</v>
      </c>
      <c r="B83">
        <v>3.8</v>
      </c>
      <c r="C83">
        <f t="shared" si="13"/>
        <v>-2.5641025641025664E-2</v>
      </c>
      <c r="E83">
        <f t="shared" si="14"/>
        <v>-2.2491621957032342E-2</v>
      </c>
      <c r="F83">
        <f t="shared" si="15"/>
        <v>5.058730582580594E-4</v>
      </c>
      <c r="G83">
        <f t="shared" si="16"/>
        <v>3.7412140772188457E-4</v>
      </c>
      <c r="J83">
        <f t="shared" si="17"/>
        <v>-0.4782297309380204</v>
      </c>
      <c r="L83">
        <f t="shared" si="18"/>
        <v>-0.4782297309380204</v>
      </c>
      <c r="M83" s="11">
        <f t="shared" si="19"/>
        <v>91</v>
      </c>
      <c r="N83" s="11">
        <f t="shared" si="20"/>
        <v>-0.4782297309380204</v>
      </c>
      <c r="O83" s="11">
        <f t="shared" si="21"/>
        <v>91</v>
      </c>
      <c r="P83" s="11">
        <v>80</v>
      </c>
      <c r="Q83" s="11">
        <f t="shared" si="22"/>
        <v>0.24590163934426235</v>
      </c>
      <c r="R83" s="11">
        <f>SUM($Q$4:Q83)/P83</f>
        <v>-7.4795081967213087E-3</v>
      </c>
      <c r="S83" s="11">
        <f t="shared" si="23"/>
        <v>4.0685849356233625E-4</v>
      </c>
      <c r="T83" s="11"/>
      <c r="U83" s="11">
        <f t="shared" si="24"/>
        <v>0.24590163934426235</v>
      </c>
      <c r="V83" s="11">
        <f>SUM($U$4:U83)/P83</f>
        <v>-7.4795081967213087E-3</v>
      </c>
      <c r="W83" s="11">
        <f t="shared" si="25"/>
        <v>4.0685849356233625E-4</v>
      </c>
      <c r="X83" s="11"/>
      <c r="Y83" s="11"/>
    </row>
    <row r="84" spans="1:25" x14ac:dyDescent="0.25">
      <c r="A84" s="2">
        <v>40788</v>
      </c>
      <c r="B84">
        <v>3.85</v>
      </c>
      <c r="C84">
        <f t="shared" si="13"/>
        <v>1.3157894736842176E-2</v>
      </c>
      <c r="E84">
        <f t="shared" si="14"/>
        <v>1.6307298420835496E-2</v>
      </c>
      <c r="F84">
        <f t="shared" si="15"/>
        <v>2.6592798178618388E-4</v>
      </c>
      <c r="G84">
        <f t="shared" si="16"/>
        <v>3.7856325679605019E-4</v>
      </c>
      <c r="J84">
        <f t="shared" si="17"/>
        <v>0.34673510656637213</v>
      </c>
      <c r="L84">
        <f t="shared" si="18"/>
        <v>0.34673510656637213</v>
      </c>
      <c r="M84" s="11">
        <f t="shared" si="19"/>
        <v>40</v>
      </c>
      <c r="N84" s="11">
        <f t="shared" si="20"/>
        <v>0.34673510656637213</v>
      </c>
      <c r="O84" s="11">
        <f t="shared" si="21"/>
        <v>40</v>
      </c>
      <c r="P84" s="11">
        <v>81</v>
      </c>
      <c r="Q84" s="11">
        <f t="shared" si="22"/>
        <v>-0.17213114754098363</v>
      </c>
      <c r="R84" s="11">
        <f>SUM($Q$4:Q84)/P84</f>
        <v>-9.5122444849220777E-3</v>
      </c>
      <c r="S84" s="11">
        <f t="shared" si="23"/>
        <v>6.6628240058321528E-4</v>
      </c>
      <c r="T84" s="11"/>
      <c r="U84" s="11">
        <f t="shared" si="24"/>
        <v>-0.17213114754098363</v>
      </c>
      <c r="V84" s="11">
        <f>SUM($U$4:U84)/P84</f>
        <v>-9.5122444849220777E-3</v>
      </c>
      <c r="W84" s="11">
        <f t="shared" si="25"/>
        <v>6.6628240058321528E-4</v>
      </c>
      <c r="X84" s="11"/>
      <c r="Y84" s="11"/>
    </row>
    <row r="85" spans="1:25" x14ac:dyDescent="0.25">
      <c r="A85" s="2">
        <v>40792</v>
      </c>
      <c r="B85">
        <v>3.5</v>
      </c>
      <c r="C85">
        <f t="shared" si="13"/>
        <v>-9.0909090909090925E-2</v>
      </c>
      <c r="E85">
        <f t="shared" si="14"/>
        <v>-8.775968722509761E-2</v>
      </c>
      <c r="F85">
        <f t="shared" si="15"/>
        <v>7.7017627018469608E-3</v>
      </c>
      <c r="G85">
        <f t="shared" si="16"/>
        <v>7.1589000809060641E-3</v>
      </c>
      <c r="J85">
        <f t="shared" si="17"/>
        <v>-1.8659966670718884</v>
      </c>
      <c r="L85">
        <f t="shared" si="18"/>
        <v>-1.8659966670718884</v>
      </c>
      <c r="M85" s="11">
        <f t="shared" si="19"/>
        <v>116</v>
      </c>
      <c r="N85" s="11">
        <f t="shared" si="20"/>
        <v>-1.8659966670718884</v>
      </c>
      <c r="O85" s="11">
        <f t="shared" si="21"/>
        <v>116</v>
      </c>
      <c r="P85" s="11">
        <v>82</v>
      </c>
      <c r="Q85" s="11">
        <f t="shared" si="22"/>
        <v>0.45081967213114749</v>
      </c>
      <c r="R85" s="11">
        <f>SUM($Q$4:Q85)/P85</f>
        <v>-3.8984406237504974E-3</v>
      </c>
      <c r="S85" s="11">
        <f t="shared" si="23"/>
        <v>1.1329298384967907E-4</v>
      </c>
      <c r="T85" s="11"/>
      <c r="U85" s="11">
        <f t="shared" si="24"/>
        <v>0.45081967213114749</v>
      </c>
      <c r="V85" s="11">
        <f>SUM($U$4:U85)/P85</f>
        <v>-3.8984406237504974E-3</v>
      </c>
      <c r="W85" s="11">
        <f t="shared" si="25"/>
        <v>1.1329298384967907E-4</v>
      </c>
      <c r="X85" s="11"/>
      <c r="Y85" s="11"/>
    </row>
    <row r="86" spans="1:25" x14ac:dyDescent="0.25">
      <c r="A86" s="2">
        <v>40793</v>
      </c>
      <c r="B86">
        <v>3.65</v>
      </c>
      <c r="C86">
        <f t="shared" si="13"/>
        <v>4.285714285714283E-2</v>
      </c>
      <c r="E86">
        <f t="shared" si="14"/>
        <v>4.6006546541136152E-2</v>
      </c>
      <c r="F86">
        <f t="shared" si="15"/>
        <v>2.1166023246417267E-3</v>
      </c>
      <c r="G86">
        <f t="shared" si="16"/>
        <v>2.4163074425354062E-3</v>
      </c>
      <c r="J86">
        <f t="shared" si="17"/>
        <v>0.9782175076473707</v>
      </c>
      <c r="L86">
        <f t="shared" si="18"/>
        <v>0.9782175076473707</v>
      </c>
      <c r="M86" s="11">
        <f t="shared" si="19"/>
        <v>24</v>
      </c>
      <c r="N86" s="11">
        <f t="shared" si="20"/>
        <v>0.9782175076473707</v>
      </c>
      <c r="O86" s="11">
        <f t="shared" si="21"/>
        <v>24</v>
      </c>
      <c r="P86" s="11">
        <v>83</v>
      </c>
      <c r="Q86" s="11">
        <f t="shared" si="22"/>
        <v>-0.30327868852459017</v>
      </c>
      <c r="R86" s="11">
        <f>SUM($Q$4:Q86)/P86</f>
        <v>-7.5054315623148309E-3</v>
      </c>
      <c r="S86" s="11">
        <f t="shared" si="23"/>
        <v>4.2504679488519152E-4</v>
      </c>
      <c r="T86" s="11"/>
      <c r="U86" s="11">
        <f t="shared" si="24"/>
        <v>-0.30327868852459017</v>
      </c>
      <c r="V86" s="11">
        <f>SUM($U$4:U86)/P86</f>
        <v>-7.5054315623148309E-3</v>
      </c>
      <c r="W86" s="11">
        <f t="shared" si="25"/>
        <v>4.2504679488519152E-4</v>
      </c>
      <c r="X86" s="11"/>
      <c r="Y86" s="11"/>
    </row>
    <row r="87" spans="1:25" x14ac:dyDescent="0.25">
      <c r="A87" s="2">
        <v>40794</v>
      </c>
      <c r="B87">
        <v>3.6</v>
      </c>
      <c r="C87">
        <f t="shared" si="13"/>
        <v>-1.3698630136986254E-2</v>
      </c>
      <c r="E87">
        <f t="shared" si="14"/>
        <v>-1.0549226452992933E-2</v>
      </c>
      <c r="F87">
        <f t="shared" si="15"/>
        <v>1.1128617875652586E-4</v>
      </c>
      <c r="G87">
        <f t="shared" si="16"/>
        <v>5.4757377012605093E-5</v>
      </c>
      <c r="J87">
        <f t="shared" si="17"/>
        <v>-0.22430368685090216</v>
      </c>
      <c r="L87">
        <f t="shared" si="18"/>
        <v>-0.22430368685090216</v>
      </c>
      <c r="M87" s="11">
        <f t="shared" si="19"/>
        <v>75</v>
      </c>
      <c r="N87" s="11">
        <f t="shared" si="20"/>
        <v>-0.22430368685090216</v>
      </c>
      <c r="O87" s="11">
        <f t="shared" si="21"/>
        <v>75</v>
      </c>
      <c r="P87" s="11">
        <v>84</v>
      </c>
      <c r="Q87" s="11">
        <f t="shared" si="22"/>
        <v>0.11475409836065575</v>
      </c>
      <c r="R87" s="11">
        <f>SUM($Q$4:Q87)/P87</f>
        <v>-6.0499609679937521E-3</v>
      </c>
      <c r="S87" s="11">
        <f t="shared" si="23"/>
        <v>2.7950639345425665E-4</v>
      </c>
      <c r="T87" s="11"/>
      <c r="U87" s="11">
        <f t="shared" si="24"/>
        <v>0.11475409836065575</v>
      </c>
      <c r="V87" s="11">
        <f>SUM($U$4:U87)/P87</f>
        <v>-6.0499609679937521E-3</v>
      </c>
      <c r="W87" s="11">
        <f t="shared" si="25"/>
        <v>2.7950639345425665E-4</v>
      </c>
      <c r="X87" s="11"/>
      <c r="Y87" s="11"/>
    </row>
    <row r="88" spans="1:25" x14ac:dyDescent="0.25">
      <c r="A88" s="2">
        <v>40795</v>
      </c>
      <c r="B88">
        <v>3.7366000000000001</v>
      </c>
      <c r="C88">
        <f t="shared" si="13"/>
        <v>3.7944444444444461E-2</v>
      </c>
      <c r="E88">
        <f t="shared" si="14"/>
        <v>4.1093848128437784E-2</v>
      </c>
      <c r="F88">
        <f t="shared" si="15"/>
        <v>1.6887043540031095E-3</v>
      </c>
      <c r="G88">
        <f t="shared" si="16"/>
        <v>1.9574653309381881E-3</v>
      </c>
      <c r="J88">
        <f t="shared" si="17"/>
        <v>0.87376090400301654</v>
      </c>
      <c r="L88">
        <f t="shared" si="18"/>
        <v>0.87376090400301654</v>
      </c>
      <c r="M88" s="11">
        <f t="shared" si="19"/>
        <v>28</v>
      </c>
      <c r="N88" s="11">
        <f t="shared" si="20"/>
        <v>0.87376090400301654</v>
      </c>
      <c r="O88" s="11">
        <f t="shared" si="21"/>
        <v>28</v>
      </c>
      <c r="P88" s="11">
        <v>85</v>
      </c>
      <c r="Q88" s="11">
        <f t="shared" si="22"/>
        <v>-0.27049180327868849</v>
      </c>
      <c r="R88" s="11">
        <f>SUM($Q$4:Q88)/P88</f>
        <v>-9.1610414657666318E-3</v>
      </c>
      <c r="S88" s="11">
        <f t="shared" si="23"/>
        <v>6.4850889660792083E-4</v>
      </c>
      <c r="T88" s="11"/>
      <c r="U88" s="11">
        <f t="shared" si="24"/>
        <v>-0.27049180327868849</v>
      </c>
      <c r="V88" s="11">
        <f>SUM($U$4:U88)/P88</f>
        <v>-9.1610414657666318E-3</v>
      </c>
      <c r="W88" s="11">
        <f t="shared" si="25"/>
        <v>6.4850889660792083E-4</v>
      </c>
      <c r="X88" s="11"/>
      <c r="Y88" s="11"/>
    </row>
    <row r="89" spans="1:25" x14ac:dyDescent="0.25">
      <c r="A89" s="2">
        <v>40798</v>
      </c>
      <c r="B89">
        <v>3.5</v>
      </c>
      <c r="C89">
        <f t="shared" si="13"/>
        <v>-6.3319595354065228E-2</v>
      </c>
      <c r="E89">
        <f t="shared" si="14"/>
        <v>-6.0170191670071906E-2</v>
      </c>
      <c r="F89">
        <f t="shared" si="15"/>
        <v>3.6204519656131903E-3</v>
      </c>
      <c r="G89">
        <f t="shared" si="16"/>
        <v>3.2513702625533237E-3</v>
      </c>
      <c r="J89">
        <f t="shared" si="17"/>
        <v>-1.2793730317822016</v>
      </c>
      <c r="L89">
        <f t="shared" si="18"/>
        <v>-1.2793730317822016</v>
      </c>
      <c r="M89" s="11">
        <f t="shared" si="19"/>
        <v>109</v>
      </c>
      <c r="N89" s="11">
        <f t="shared" si="20"/>
        <v>-1.2793730317822016</v>
      </c>
      <c r="O89" s="11">
        <f t="shared" si="21"/>
        <v>109</v>
      </c>
      <c r="P89" s="11">
        <v>86</v>
      </c>
      <c r="Q89" s="11">
        <f t="shared" si="22"/>
        <v>0.39344262295081966</v>
      </c>
      <c r="R89" s="11">
        <f>SUM($Q$4:Q89)/P89</f>
        <v>-4.4796035074342331E-3</v>
      </c>
      <c r="S89" s="11">
        <f t="shared" si="23"/>
        <v>1.5688626292802447E-4</v>
      </c>
      <c r="T89" s="11"/>
      <c r="U89" s="11">
        <f t="shared" si="24"/>
        <v>0.39344262295081966</v>
      </c>
      <c r="V89" s="11">
        <f>SUM($U$4:U89)/P89</f>
        <v>-4.4796035074342331E-3</v>
      </c>
      <c r="W89" s="11">
        <f t="shared" si="25"/>
        <v>1.5688626292802447E-4</v>
      </c>
      <c r="X89" s="11"/>
      <c r="Y89" s="11"/>
    </row>
    <row r="90" spans="1:25" x14ac:dyDescent="0.25">
      <c r="A90" s="2">
        <v>40799</v>
      </c>
      <c r="B90">
        <v>3.55</v>
      </c>
      <c r="C90">
        <f t="shared" si="13"/>
        <v>1.4285714285714235E-2</v>
      </c>
      <c r="E90">
        <f t="shared" si="14"/>
        <v>1.7435117969707557E-2</v>
      </c>
      <c r="F90">
        <f t="shared" si="15"/>
        <v>3.0398333861761937E-4</v>
      </c>
      <c r="G90">
        <f t="shared" si="16"/>
        <v>4.237225317116804E-4</v>
      </c>
      <c r="J90">
        <f t="shared" si="17"/>
        <v>0.37071545091121771</v>
      </c>
      <c r="L90">
        <f t="shared" si="18"/>
        <v>0.37071545091121771</v>
      </c>
      <c r="M90" s="11">
        <f t="shared" si="19"/>
        <v>37</v>
      </c>
      <c r="N90" s="11">
        <f t="shared" si="20"/>
        <v>0.37071545091121771</v>
      </c>
      <c r="O90" s="11">
        <f t="shared" si="21"/>
        <v>37</v>
      </c>
      <c r="P90" s="11">
        <v>87</v>
      </c>
      <c r="Q90" s="11">
        <f t="shared" si="22"/>
        <v>-0.19672131147540983</v>
      </c>
      <c r="R90" s="11">
        <f>SUM($Q$4:Q90)/P90</f>
        <v>-6.6892783116638379E-3</v>
      </c>
      <c r="S90" s="11">
        <f t="shared" si="23"/>
        <v>3.5390369607163358E-4</v>
      </c>
      <c r="T90" s="11"/>
      <c r="U90" s="11">
        <f t="shared" si="24"/>
        <v>-0.19672131147540983</v>
      </c>
      <c r="V90" s="11">
        <f>SUM($U$4:U90)/P90</f>
        <v>-6.6892783116638379E-3</v>
      </c>
      <c r="W90" s="11">
        <f t="shared" si="25"/>
        <v>3.5390369607163358E-4</v>
      </c>
      <c r="X90" s="11"/>
      <c r="Y90" s="11"/>
    </row>
    <row r="91" spans="1:25" x14ac:dyDescent="0.25">
      <c r="A91" s="2">
        <v>40800</v>
      </c>
      <c r="B91">
        <v>3.7250000000000001</v>
      </c>
      <c r="C91">
        <f t="shared" si="13"/>
        <v>4.9295774647887404E-2</v>
      </c>
      <c r="E91">
        <f t="shared" si="14"/>
        <v>5.2445178331880726E-2</v>
      </c>
      <c r="F91">
        <f t="shared" si="15"/>
        <v>2.7504967302627715E-3</v>
      </c>
      <c r="G91">
        <f t="shared" si="16"/>
        <v>3.0907575495197461E-3</v>
      </c>
      <c r="J91">
        <f t="shared" si="17"/>
        <v>1.1151193795879144</v>
      </c>
      <c r="L91">
        <f t="shared" si="18"/>
        <v>1.1151193795879144</v>
      </c>
      <c r="M91" s="11">
        <f t="shared" si="19"/>
        <v>18</v>
      </c>
      <c r="N91" s="11">
        <f t="shared" si="20"/>
        <v>1.1151193795879144</v>
      </c>
      <c r="O91" s="11">
        <f t="shared" si="21"/>
        <v>18</v>
      </c>
      <c r="P91" s="11">
        <v>88</v>
      </c>
      <c r="Q91" s="11">
        <f t="shared" si="22"/>
        <v>-0.35245901639344263</v>
      </c>
      <c r="R91" s="11">
        <f>SUM($Q$4:Q91)/P91</f>
        <v>-1.061847988077496E-2</v>
      </c>
      <c r="S91" s="11">
        <f t="shared" si="23"/>
        <v>9.0201691982738088E-4</v>
      </c>
      <c r="T91" s="11"/>
      <c r="U91" s="11">
        <f t="shared" si="24"/>
        <v>-0.35245901639344263</v>
      </c>
      <c r="V91" s="11">
        <f>SUM($U$4:U91)/P91</f>
        <v>-1.061847988077496E-2</v>
      </c>
      <c r="W91" s="11">
        <f t="shared" si="25"/>
        <v>9.0201691982738088E-4</v>
      </c>
      <c r="X91" s="11"/>
      <c r="Y91" s="11"/>
    </row>
    <row r="92" spans="1:25" x14ac:dyDescent="0.25">
      <c r="A92" s="2">
        <v>40801</v>
      </c>
      <c r="B92">
        <v>3.71</v>
      </c>
      <c r="C92">
        <f t="shared" si="13"/>
        <v>-4.026845637583926E-3</v>
      </c>
      <c r="E92">
        <f t="shared" si="14"/>
        <v>-8.7744195359060499E-4</v>
      </c>
      <c r="F92">
        <f t="shared" si="15"/>
        <v>7.6990438192089744E-7</v>
      </c>
      <c r="G92">
        <f t="shared" si="16"/>
        <v>5.1618101044145037E-6</v>
      </c>
      <c r="J92">
        <f t="shared" si="17"/>
        <v>-1.8656672701550806E-2</v>
      </c>
      <c r="L92">
        <f t="shared" si="18"/>
        <v>-1.8656672701550806E-2</v>
      </c>
      <c r="M92" s="11">
        <f t="shared" si="19"/>
        <v>61</v>
      </c>
      <c r="N92" s="11">
        <f t="shared" si="20"/>
        <v>-1.8656672701550806E-2</v>
      </c>
      <c r="O92" s="11">
        <f t="shared" si="21"/>
        <v>61</v>
      </c>
      <c r="P92" s="11">
        <v>89</v>
      </c>
      <c r="Q92" s="11">
        <f t="shared" si="22"/>
        <v>0</v>
      </c>
      <c r="R92" s="11">
        <f>SUM($Q$4:Q92)/P92</f>
        <v>-1.0499171118069623E-2</v>
      </c>
      <c r="S92" s="11">
        <f t="shared" si="23"/>
        <v>8.9188189825628681E-4</v>
      </c>
      <c r="T92" s="11"/>
      <c r="U92" s="11">
        <f t="shared" si="24"/>
        <v>0</v>
      </c>
      <c r="V92" s="11">
        <f>SUM($U$4:U92)/P92</f>
        <v>-1.0499171118069623E-2</v>
      </c>
      <c r="W92" s="11">
        <f t="shared" si="25"/>
        <v>8.9188189825628681E-4</v>
      </c>
      <c r="X92" s="11"/>
      <c r="Y92" s="11"/>
    </row>
    <row r="93" spans="1:25" x14ac:dyDescent="0.25">
      <c r="A93" s="2">
        <v>40802</v>
      </c>
      <c r="B93">
        <v>3.9</v>
      </c>
      <c r="C93">
        <f t="shared" si="13"/>
        <v>5.1212938005390819E-2</v>
      </c>
      <c r="E93">
        <f t="shared" si="14"/>
        <v>5.4362341689384142E-2</v>
      </c>
      <c r="F93">
        <f t="shared" si="15"/>
        <v>2.9552641939533529E-3</v>
      </c>
      <c r="G93">
        <f t="shared" si="16"/>
        <v>3.3076008558922043E-3</v>
      </c>
      <c r="J93">
        <f t="shared" si="17"/>
        <v>1.1558832034853024</v>
      </c>
      <c r="L93">
        <f t="shared" si="18"/>
        <v>1.1558832034853024</v>
      </c>
      <c r="M93" s="11">
        <f t="shared" si="19"/>
        <v>17</v>
      </c>
      <c r="N93" s="11">
        <f t="shared" si="20"/>
        <v>1.1558832034853024</v>
      </c>
      <c r="O93" s="11">
        <f t="shared" si="21"/>
        <v>17</v>
      </c>
      <c r="P93" s="11">
        <v>90</v>
      </c>
      <c r="Q93" s="11">
        <f t="shared" si="22"/>
        <v>-0.36065573770491804</v>
      </c>
      <c r="R93" s="11">
        <f>SUM($Q$4:Q93)/P93</f>
        <v>-1.4389799635701271E-2</v>
      </c>
      <c r="S93" s="11">
        <f t="shared" si="23"/>
        <v>1.6941790927278689E-3</v>
      </c>
      <c r="T93" s="11"/>
      <c r="U93" s="11">
        <f t="shared" si="24"/>
        <v>-0.36065573770491804</v>
      </c>
      <c r="V93" s="11">
        <f>SUM($U$4:U93)/P93</f>
        <v>-1.4389799635701271E-2</v>
      </c>
      <c r="W93" s="11">
        <f t="shared" si="25"/>
        <v>1.6941790927278689E-3</v>
      </c>
      <c r="X93" s="11"/>
      <c r="Y93" s="11"/>
    </row>
    <row r="94" spans="1:25" x14ac:dyDescent="0.25">
      <c r="A94" s="2">
        <v>40805</v>
      </c>
      <c r="B94">
        <v>3.6034000000000002</v>
      </c>
      <c r="C94">
        <f t="shared" si="13"/>
        <v>-7.605128205128199E-2</v>
      </c>
      <c r="E94">
        <f t="shared" si="14"/>
        <v>-7.2901878367288675E-2</v>
      </c>
      <c r="F94">
        <f t="shared" si="15"/>
        <v>5.3146838694789521E-3</v>
      </c>
      <c r="G94">
        <f t="shared" si="16"/>
        <v>4.8654077244437597E-3</v>
      </c>
      <c r="J94">
        <f t="shared" si="17"/>
        <v>-1.5500814366819842</v>
      </c>
      <c r="L94">
        <f t="shared" si="18"/>
        <v>-1.5500814366819842</v>
      </c>
      <c r="M94" s="11">
        <f t="shared" si="19"/>
        <v>112</v>
      </c>
      <c r="N94" s="11">
        <f t="shared" si="20"/>
        <v>-1.5500814366819842</v>
      </c>
      <c r="O94" s="11">
        <f t="shared" si="21"/>
        <v>112</v>
      </c>
      <c r="P94" s="11">
        <v>91</v>
      </c>
      <c r="Q94" s="11">
        <f t="shared" si="22"/>
        <v>0.41803278688524592</v>
      </c>
      <c r="R94" s="11">
        <f>SUM($Q$4:Q94)/P94</f>
        <v>-9.6379030805260266E-3</v>
      </c>
      <c r="S94" s="11">
        <f t="shared" si="23"/>
        <v>7.6844681789589001E-4</v>
      </c>
      <c r="T94" s="11"/>
      <c r="U94" s="11">
        <f t="shared" si="24"/>
        <v>0.41803278688524592</v>
      </c>
      <c r="V94" s="11">
        <f>SUM($U$4:U94)/P94</f>
        <v>-9.6379030805260266E-3</v>
      </c>
      <c r="W94" s="11">
        <f t="shared" si="25"/>
        <v>7.6844681789589001E-4</v>
      </c>
      <c r="X94" s="11"/>
      <c r="Y94" s="11"/>
    </row>
    <row r="95" spans="1:25" x14ac:dyDescent="0.25">
      <c r="A95" s="2">
        <v>40806</v>
      </c>
      <c r="B95">
        <v>3.6</v>
      </c>
      <c r="C95">
        <f t="shared" si="13"/>
        <v>-9.4355331076207739E-4</v>
      </c>
      <c r="E95">
        <f t="shared" si="14"/>
        <v>2.2058503732312437E-3</v>
      </c>
      <c r="F95">
        <f t="shared" si="15"/>
        <v>4.8657758690844175E-6</v>
      </c>
      <c r="G95">
        <f t="shared" si="16"/>
        <v>2.867874601742016E-5</v>
      </c>
      <c r="J95">
        <f t="shared" si="17"/>
        <v>4.6902052350656656E-2</v>
      </c>
      <c r="L95">
        <f t="shared" si="18"/>
        <v>4.6902052350656656E-2</v>
      </c>
      <c r="M95" s="11">
        <f t="shared" si="19"/>
        <v>57</v>
      </c>
      <c r="N95" s="11">
        <f t="shared" si="20"/>
        <v>4.6902052350656656E-2</v>
      </c>
      <c r="O95" s="11">
        <f t="shared" si="21"/>
        <v>57</v>
      </c>
      <c r="P95" s="11">
        <v>92</v>
      </c>
      <c r="Q95" s="11">
        <f t="shared" si="22"/>
        <v>-3.278688524590162E-2</v>
      </c>
      <c r="R95" s="11">
        <f>SUM($Q$4:Q95)/P95</f>
        <v>-9.8895224518888054E-3</v>
      </c>
      <c r="S95" s="11">
        <f t="shared" si="23"/>
        <v>8.1798583618454307E-4</v>
      </c>
      <c r="T95" s="11"/>
      <c r="U95" s="11">
        <f t="shared" si="24"/>
        <v>-3.278688524590162E-2</v>
      </c>
      <c r="V95" s="11">
        <f>SUM($U$4:U95)/P95</f>
        <v>-9.8895224518888054E-3</v>
      </c>
      <c r="W95" s="11">
        <f t="shared" si="25"/>
        <v>8.1798583618454307E-4</v>
      </c>
      <c r="X95" s="11"/>
      <c r="Y95" s="11"/>
    </row>
    <row r="96" spans="1:25" x14ac:dyDescent="0.25">
      <c r="A96" s="2">
        <v>40807</v>
      </c>
      <c r="B96">
        <v>3.6</v>
      </c>
      <c r="C96">
        <f t="shared" si="13"/>
        <v>0</v>
      </c>
      <c r="E96">
        <f t="shared" si="14"/>
        <v>3.149403683993321E-3</v>
      </c>
      <c r="F96">
        <f t="shared" si="15"/>
        <v>9.9187435647507029E-6</v>
      </c>
      <c r="G96">
        <f t="shared" si="16"/>
        <v>3.9674974259002812E-5</v>
      </c>
      <c r="J96">
        <f t="shared" si="17"/>
        <v>6.6964422543142527E-2</v>
      </c>
      <c r="L96">
        <f t="shared" si="18"/>
        <v>6.6964422543142527E-2</v>
      </c>
      <c r="M96" s="11">
        <f t="shared" si="19"/>
        <v>53</v>
      </c>
      <c r="N96" s="11">
        <f t="shared" si="20"/>
        <v>6.6964422543142527E-2</v>
      </c>
      <c r="O96" s="11">
        <f t="shared" si="21"/>
        <v>53</v>
      </c>
      <c r="P96" s="11">
        <v>93</v>
      </c>
      <c r="Q96" s="11">
        <f t="shared" si="22"/>
        <v>-6.5573770491803296E-2</v>
      </c>
      <c r="R96" s="11">
        <f>SUM($Q$4:Q96)/P96</f>
        <v>-1.0488277807156703E-2</v>
      </c>
      <c r="S96" s="11">
        <f t="shared" si="23"/>
        <v>9.3003357604444666E-4</v>
      </c>
      <c r="T96" s="11"/>
      <c r="U96" s="11">
        <f t="shared" si="24"/>
        <v>-6.5573770491803296E-2</v>
      </c>
      <c r="V96" s="11">
        <f>SUM($U$4:U96)/P96</f>
        <v>-1.0488277807156703E-2</v>
      </c>
      <c r="W96" s="11">
        <f t="shared" si="25"/>
        <v>9.3003357604444666E-4</v>
      </c>
      <c r="X96" s="11"/>
      <c r="Y96" s="11"/>
    </row>
    <row r="97" spans="1:25" x14ac:dyDescent="0.25">
      <c r="A97" s="2">
        <v>40808</v>
      </c>
      <c r="B97">
        <v>3.3449999999999998</v>
      </c>
      <c r="C97">
        <f t="shared" si="13"/>
        <v>-7.0833333333333429E-2</v>
      </c>
      <c r="E97">
        <f t="shared" si="14"/>
        <v>-6.7683929649340113E-2</v>
      </c>
      <c r="F97">
        <f t="shared" si="15"/>
        <v>4.5811143327768216E-3</v>
      </c>
      <c r="G97">
        <f t="shared" si="16"/>
        <v>4.1647050415720204E-3</v>
      </c>
      <c r="J97">
        <f t="shared" si="17"/>
        <v>-1.4391344264485708</v>
      </c>
      <c r="L97">
        <f t="shared" si="18"/>
        <v>-1.4391344264485708</v>
      </c>
      <c r="M97" s="11">
        <f t="shared" si="19"/>
        <v>110</v>
      </c>
      <c r="N97" s="11">
        <f t="shared" si="20"/>
        <v>-1.4391344264485708</v>
      </c>
      <c r="O97" s="11">
        <f t="shared" si="21"/>
        <v>110</v>
      </c>
      <c r="P97" s="11">
        <v>94</v>
      </c>
      <c r="Q97" s="11">
        <f t="shared" si="22"/>
        <v>0.40163934426229508</v>
      </c>
      <c r="R97" s="11">
        <f>SUM($Q$4:Q97)/P97</f>
        <v>-6.1039414021625358E-3</v>
      </c>
      <c r="S97" s="11">
        <f t="shared" si="23"/>
        <v>3.1838740547792641E-4</v>
      </c>
      <c r="T97" s="11"/>
      <c r="U97" s="11">
        <f t="shared" si="24"/>
        <v>0.40163934426229508</v>
      </c>
      <c r="V97" s="11">
        <f>SUM($U$4:U97)/P97</f>
        <v>-6.1039414021625358E-3</v>
      </c>
      <c r="W97" s="11">
        <f t="shared" si="25"/>
        <v>3.1838740547792641E-4</v>
      </c>
      <c r="X97" s="11"/>
      <c r="Y97" s="11"/>
    </row>
    <row r="98" spans="1:25" x14ac:dyDescent="0.25">
      <c r="A98" s="2">
        <v>40809</v>
      </c>
      <c r="B98">
        <v>3.55</v>
      </c>
      <c r="C98">
        <f t="shared" si="13"/>
        <v>6.1285500747384182E-2</v>
      </c>
      <c r="E98">
        <f t="shared" si="14"/>
        <v>6.4434904431377504E-2</v>
      </c>
      <c r="F98">
        <f t="shared" si="15"/>
        <v>4.1518569090807523E-3</v>
      </c>
      <c r="G98">
        <f t="shared" si="16"/>
        <v>4.5676387034333781E-3</v>
      </c>
      <c r="J98">
        <f t="shared" si="17"/>
        <v>1.3700517938680741</v>
      </c>
      <c r="L98">
        <f t="shared" si="18"/>
        <v>1.3700517938680741</v>
      </c>
      <c r="M98" s="11">
        <f t="shared" si="19"/>
        <v>10</v>
      </c>
      <c r="N98" s="11">
        <f t="shared" si="20"/>
        <v>1.3700517938680741</v>
      </c>
      <c r="O98" s="11">
        <f t="shared" si="21"/>
        <v>10</v>
      </c>
      <c r="P98" s="11">
        <v>95</v>
      </c>
      <c r="Q98" s="11">
        <f t="shared" si="22"/>
        <v>-0.41803278688524592</v>
      </c>
      <c r="R98" s="11">
        <f>SUM($Q$4:Q98)/P98</f>
        <v>-1.0440034512510781E-2</v>
      </c>
      <c r="S98" s="11">
        <f t="shared" si="23"/>
        <v>9.413145871935947E-4</v>
      </c>
      <c r="T98" s="11"/>
      <c r="U98" s="11">
        <f t="shared" si="24"/>
        <v>-0.41803278688524592</v>
      </c>
      <c r="V98" s="11">
        <f>SUM($U$4:U98)/P98</f>
        <v>-1.0440034512510781E-2</v>
      </c>
      <c r="W98" s="11">
        <f t="shared" si="25"/>
        <v>9.413145871935947E-4</v>
      </c>
      <c r="X98" s="11"/>
      <c r="Y98" s="11"/>
    </row>
    <row r="99" spans="1:25" x14ac:dyDescent="0.25">
      <c r="A99" s="2">
        <v>40812</v>
      </c>
      <c r="B99">
        <v>3.6</v>
      </c>
      <c r="C99">
        <f t="shared" si="13"/>
        <v>1.4084507042253596E-2</v>
      </c>
      <c r="E99">
        <f t="shared" si="14"/>
        <v>1.7233910726246918E-2</v>
      </c>
      <c r="F99">
        <f t="shared" si="15"/>
        <v>2.9700767892024859E-4</v>
      </c>
      <c r="G99">
        <f t="shared" si="16"/>
        <v>4.1547950634670747E-4</v>
      </c>
      <c r="J99">
        <f t="shared" si="17"/>
        <v>0.36643726741307847</v>
      </c>
      <c r="L99">
        <f t="shared" si="18"/>
        <v>0.36643726741307847</v>
      </c>
      <c r="M99" s="11">
        <f t="shared" si="19"/>
        <v>38</v>
      </c>
      <c r="N99" s="11">
        <f t="shared" si="20"/>
        <v>0.36643726741307847</v>
      </c>
      <c r="O99" s="11">
        <f t="shared" si="21"/>
        <v>38</v>
      </c>
      <c r="P99" s="11">
        <v>96</v>
      </c>
      <c r="Q99" s="11">
        <f t="shared" si="22"/>
        <v>-0.18852459016393441</v>
      </c>
      <c r="R99" s="11">
        <f>SUM($Q$4:Q99)/P99</f>
        <v>-1.2295081967213109E-2</v>
      </c>
      <c r="S99" s="11">
        <f t="shared" si="23"/>
        <v>1.3192934450660856E-3</v>
      </c>
      <c r="T99" s="11"/>
      <c r="U99" s="11">
        <f t="shared" si="24"/>
        <v>-0.18852459016393441</v>
      </c>
      <c r="V99" s="11">
        <f>SUM($U$4:U99)/P99</f>
        <v>-1.2295081967213109E-2</v>
      </c>
      <c r="W99" s="11">
        <f t="shared" si="25"/>
        <v>1.3192934450660856E-3</v>
      </c>
      <c r="X99" s="11"/>
      <c r="Y99" s="11"/>
    </row>
    <row r="100" spans="1:25" x14ac:dyDescent="0.25">
      <c r="A100" s="2">
        <v>40813</v>
      </c>
      <c r="B100">
        <v>3.25</v>
      </c>
      <c r="C100">
        <f t="shared" si="13"/>
        <v>-9.7222222222222238E-2</v>
      </c>
      <c r="E100">
        <f t="shared" si="14"/>
        <v>-9.4072818538228922E-2</v>
      </c>
      <c r="F100">
        <f t="shared" si="15"/>
        <v>8.8496951877265473E-3</v>
      </c>
      <c r="G100">
        <f t="shared" si="16"/>
        <v>8.2670673687554319E-3</v>
      </c>
      <c r="J100">
        <f t="shared" si="17"/>
        <v>-2.0002300760729321</v>
      </c>
      <c r="L100">
        <f t="shared" si="18"/>
        <v>-2.0002300760729321</v>
      </c>
      <c r="M100" s="11">
        <f t="shared" si="19"/>
        <v>117</v>
      </c>
      <c r="N100" s="11">
        <f t="shared" si="20"/>
        <v>-2.0002300760729321</v>
      </c>
      <c r="O100" s="11">
        <f t="shared" si="21"/>
        <v>117</v>
      </c>
      <c r="P100" s="11">
        <v>97</v>
      </c>
      <c r="Q100" s="11">
        <f t="shared" si="22"/>
        <v>0.45901639344262291</v>
      </c>
      <c r="R100" s="11">
        <f>SUM($Q$4:Q100)/P100</f>
        <v>-7.4362007774209857E-3</v>
      </c>
      <c r="S100" s="11">
        <f t="shared" si="23"/>
        <v>4.8761972310957255E-4</v>
      </c>
      <c r="T100" s="11"/>
      <c r="U100" s="11">
        <f t="shared" si="24"/>
        <v>0.45901639344262291</v>
      </c>
      <c r="V100" s="11">
        <f>SUM($U$4:U100)/P100</f>
        <v>-7.4362007774209857E-3</v>
      </c>
      <c r="W100" s="11">
        <f t="shared" si="25"/>
        <v>4.8761972310957255E-4</v>
      </c>
      <c r="X100" s="11"/>
      <c r="Y100" s="11"/>
    </row>
    <row r="101" spans="1:25" x14ac:dyDescent="0.25">
      <c r="A101" s="2">
        <v>40814</v>
      </c>
      <c r="B101">
        <v>3.05</v>
      </c>
      <c r="C101">
        <f t="shared" si="13"/>
        <v>-6.153846153846159E-2</v>
      </c>
      <c r="E101">
        <f t="shared" si="14"/>
        <v>-5.8389057854468268E-2</v>
      </c>
      <c r="F101">
        <f t="shared" si="15"/>
        <v>3.4092820771324424E-3</v>
      </c>
      <c r="G101">
        <f t="shared" si="16"/>
        <v>3.0514193928736699E-3</v>
      </c>
      <c r="J101">
        <f t="shared" si="17"/>
        <v>-1.2415015458116485</v>
      </c>
      <c r="L101">
        <f t="shared" si="18"/>
        <v>-1.2415015458116485</v>
      </c>
      <c r="M101" s="11">
        <f t="shared" si="19"/>
        <v>107</v>
      </c>
      <c r="N101" s="11">
        <f t="shared" si="20"/>
        <v>-1.2415015458116485</v>
      </c>
      <c r="O101" s="11">
        <f t="shared" si="21"/>
        <v>107</v>
      </c>
      <c r="P101" s="11">
        <v>98</v>
      </c>
      <c r="Q101" s="11">
        <f t="shared" si="22"/>
        <v>0.37704918032786883</v>
      </c>
      <c r="R101" s="11">
        <f>SUM($Q$4:Q101)/P101</f>
        <v>-3.512880562060886E-3</v>
      </c>
      <c r="S101" s="11">
        <f t="shared" si="23"/>
        <v>1.0994112042217365E-4</v>
      </c>
      <c r="T101" s="11"/>
      <c r="U101" s="11">
        <f t="shared" si="24"/>
        <v>0.37704918032786883</v>
      </c>
      <c r="V101" s="11">
        <f>SUM($U$4:U101)/P101</f>
        <v>-3.512880562060886E-3</v>
      </c>
      <c r="W101" s="11">
        <f t="shared" si="25"/>
        <v>1.0994112042217365E-4</v>
      </c>
      <c r="X101" s="11"/>
      <c r="Y101" s="11"/>
    </row>
    <row r="102" spans="1:25" x14ac:dyDescent="0.25">
      <c r="A102" s="2">
        <v>40815</v>
      </c>
      <c r="B102">
        <v>3.1968999999999999</v>
      </c>
      <c r="C102">
        <f t="shared" si="13"/>
        <v>4.8163934426229522E-2</v>
      </c>
      <c r="E102">
        <f t="shared" si="14"/>
        <v>5.1313338110222845E-2</v>
      </c>
      <c r="F102">
        <f t="shared" si="15"/>
        <v>2.6330586680140483E-3</v>
      </c>
      <c r="G102">
        <f t="shared" si="16"/>
        <v>2.9661902437434604E-3</v>
      </c>
      <c r="J102">
        <f t="shared" si="17"/>
        <v>1.0910535453985291</v>
      </c>
      <c r="L102">
        <f t="shared" si="18"/>
        <v>1.0910535453985291</v>
      </c>
      <c r="M102" s="11">
        <f t="shared" si="19"/>
        <v>19</v>
      </c>
      <c r="N102" s="11">
        <f t="shared" si="20"/>
        <v>1.0910535453985291</v>
      </c>
      <c r="O102" s="11">
        <f t="shared" si="21"/>
        <v>19</v>
      </c>
      <c r="P102" s="11">
        <v>99</v>
      </c>
      <c r="Q102" s="11">
        <f t="shared" si="22"/>
        <v>-0.34426229508196721</v>
      </c>
      <c r="R102" s="11">
        <f>SUM($Q$4:Q102)/P102</f>
        <v>-6.9547938400397382E-3</v>
      </c>
      <c r="S102" s="11">
        <f t="shared" si="23"/>
        <v>4.3532241621709218E-4</v>
      </c>
      <c r="T102" s="11"/>
      <c r="U102" s="11">
        <f t="shared" si="24"/>
        <v>-0.34426229508196721</v>
      </c>
      <c r="V102" s="11">
        <f>SUM($U$4:U102)/P102</f>
        <v>-6.9547938400397382E-3</v>
      </c>
      <c r="W102" s="11">
        <f t="shared" si="25"/>
        <v>4.3532241621709218E-4</v>
      </c>
      <c r="X102" s="11"/>
      <c r="Y102" s="11"/>
    </row>
    <row r="103" spans="1:25" x14ac:dyDescent="0.25">
      <c r="A103" s="2">
        <v>40816</v>
      </c>
      <c r="B103">
        <v>3.0891000000000002</v>
      </c>
      <c r="C103">
        <f t="shared" si="13"/>
        <v>-3.3720166411210763E-2</v>
      </c>
      <c r="E103">
        <f t="shared" si="14"/>
        <v>-3.057076272721744E-2</v>
      </c>
      <c r="F103">
        <f t="shared" si="15"/>
        <v>9.345715337238271E-4</v>
      </c>
      <c r="G103">
        <f t="shared" si="16"/>
        <v>7.5193093177740907E-4</v>
      </c>
      <c r="J103">
        <f t="shared" si="17"/>
        <v>-0.65001304314721264</v>
      </c>
      <c r="L103">
        <f t="shared" si="18"/>
        <v>-0.65001304314721264</v>
      </c>
      <c r="M103" s="11">
        <f t="shared" si="19"/>
        <v>96</v>
      </c>
      <c r="N103" s="11">
        <f t="shared" si="20"/>
        <v>-0.65001304314721264</v>
      </c>
      <c r="O103" s="11">
        <f t="shared" si="21"/>
        <v>96</v>
      </c>
      <c r="P103" s="11">
        <v>100</v>
      </c>
      <c r="Q103" s="11">
        <f t="shared" si="22"/>
        <v>0.28688524590163933</v>
      </c>
      <c r="R103" s="11">
        <f>SUM($Q$4:Q103)/P103</f>
        <v>-4.0163934426229479E-3</v>
      </c>
      <c r="S103" s="11">
        <f t="shared" si="23"/>
        <v>1.4664923896313286E-4</v>
      </c>
      <c r="T103" s="11"/>
      <c r="U103" s="11">
        <f t="shared" si="24"/>
        <v>0.28688524590163933</v>
      </c>
      <c r="V103" s="11">
        <f>SUM($U$4:U103)/P103</f>
        <v>-4.0163934426229479E-3</v>
      </c>
      <c r="W103" s="11">
        <f t="shared" si="25"/>
        <v>1.4664923896313286E-4</v>
      </c>
      <c r="X103" s="11"/>
      <c r="Y103" s="11"/>
    </row>
    <row r="104" spans="1:25" x14ac:dyDescent="0.25">
      <c r="A104" s="2">
        <v>40819</v>
      </c>
      <c r="B104">
        <v>2.7</v>
      </c>
      <c r="C104">
        <f t="shared" si="13"/>
        <v>-0.12595901718947267</v>
      </c>
      <c r="E104">
        <f t="shared" si="14"/>
        <v>-0.12280961350547935</v>
      </c>
      <c r="F104">
        <f t="shared" si="15"/>
        <v>1.5082201169365216E-2</v>
      </c>
      <c r="G104">
        <f t="shared" si="16"/>
        <v>1.4318565814522063E-2</v>
      </c>
      <c r="J104">
        <f t="shared" si="17"/>
        <v>-2.6112482477042733</v>
      </c>
      <c r="L104">
        <f t="shared" si="18"/>
        <v>-2.6112482477042733</v>
      </c>
      <c r="M104" s="11">
        <f t="shared" si="19"/>
        <v>121</v>
      </c>
      <c r="N104" s="11">
        <f t="shared" si="20"/>
        <v>-2.6112482477042733</v>
      </c>
      <c r="O104" s="11">
        <f t="shared" si="21"/>
        <v>121</v>
      </c>
      <c r="P104" s="11">
        <v>101</v>
      </c>
      <c r="Q104" s="11">
        <f t="shared" si="22"/>
        <v>0.49180327868852458</v>
      </c>
      <c r="R104" s="11">
        <f>SUM($Q$4:Q104)/P104</f>
        <v>8.927122220418795E-4</v>
      </c>
      <c r="S104" s="11">
        <f t="shared" si="23"/>
        <v>7.317313295425268E-6</v>
      </c>
      <c r="T104" s="11"/>
      <c r="U104" s="11">
        <f t="shared" si="24"/>
        <v>0.49180327868852458</v>
      </c>
      <c r="V104" s="11">
        <f>SUM($U$4:U104)/P104</f>
        <v>8.927122220418795E-4</v>
      </c>
      <c r="W104" s="11">
        <f t="shared" si="25"/>
        <v>7.317313295425268E-6</v>
      </c>
      <c r="X104" s="11"/>
      <c r="Y104" s="11"/>
    </row>
    <row r="105" spans="1:25" x14ac:dyDescent="0.25">
      <c r="A105" s="2">
        <v>40820</v>
      </c>
      <c r="B105">
        <v>2.4024999999999999</v>
      </c>
      <c r="C105">
        <f t="shared" si="13"/>
        <v>-0.1101851851851853</v>
      </c>
      <c r="E105">
        <f t="shared" si="14"/>
        <v>-0.10703578150119199</v>
      </c>
      <c r="F105">
        <f t="shared" si="15"/>
        <v>1.1456658521570913E-2</v>
      </c>
      <c r="G105">
        <f t="shared" si="16"/>
        <v>1.0792379495977748E-2</v>
      </c>
      <c r="J105">
        <f t="shared" si="17"/>
        <v>-2.2758560092217444</v>
      </c>
      <c r="L105">
        <f t="shared" si="18"/>
        <v>-2.2758560092217444</v>
      </c>
      <c r="M105" s="11">
        <f t="shared" si="19"/>
        <v>120</v>
      </c>
      <c r="N105" s="11">
        <f t="shared" si="20"/>
        <v>-2.2758560092217444</v>
      </c>
      <c r="O105" s="11">
        <f t="shared" si="21"/>
        <v>120</v>
      </c>
      <c r="P105" s="11">
        <v>102</v>
      </c>
      <c r="Q105" s="11">
        <f t="shared" si="22"/>
        <v>0.48360655737704916</v>
      </c>
      <c r="R105" s="11">
        <f>SUM($Q$4:Q105)/P105</f>
        <v>5.6252009000321472E-3</v>
      </c>
      <c r="S105" s="11">
        <f t="shared" si="23"/>
        <v>2.934158442639721E-4</v>
      </c>
      <c r="T105" s="11"/>
      <c r="U105" s="11">
        <f t="shared" si="24"/>
        <v>0.48360655737704916</v>
      </c>
      <c r="V105" s="11">
        <f>SUM($U$4:U105)/P105</f>
        <v>5.6252009000321472E-3</v>
      </c>
      <c r="W105" s="11">
        <f t="shared" si="25"/>
        <v>2.934158442639721E-4</v>
      </c>
      <c r="X105" s="11"/>
      <c r="Y105" s="11"/>
    </row>
    <row r="106" spans="1:25" x14ac:dyDescent="0.25">
      <c r="A106" s="2">
        <v>40821</v>
      </c>
      <c r="B106">
        <v>2.2000000000000002</v>
      </c>
      <c r="C106">
        <f t="shared" si="13"/>
        <v>-8.4287200832466047E-2</v>
      </c>
      <c r="E106">
        <f t="shared" si="14"/>
        <v>-8.1137797148472732E-2</v>
      </c>
      <c r="F106">
        <f t="shared" si="15"/>
        <v>6.58334212610671E-3</v>
      </c>
      <c r="G106">
        <f t="shared" si="16"/>
        <v>6.0821895151704558E-3</v>
      </c>
      <c r="J106">
        <f t="shared" si="17"/>
        <v>-1.7251982526358269</v>
      </c>
      <c r="L106">
        <f t="shared" si="18"/>
        <v>-1.7251982526358269</v>
      </c>
      <c r="M106" s="11">
        <f t="shared" si="19"/>
        <v>115</v>
      </c>
      <c r="N106" s="11">
        <f t="shared" si="20"/>
        <v>-1.7251982526358269</v>
      </c>
      <c r="O106" s="11">
        <f t="shared" si="21"/>
        <v>115</v>
      </c>
      <c r="P106" s="11">
        <v>103</v>
      </c>
      <c r="Q106" s="11">
        <f t="shared" si="22"/>
        <v>0.44262295081967218</v>
      </c>
      <c r="R106" s="11">
        <f>SUM($Q$4:Q106)/P106</f>
        <v>9.8678975011936999E-3</v>
      </c>
      <c r="S106" s="11">
        <f t="shared" si="23"/>
        <v>9.1178784660806192E-4</v>
      </c>
      <c r="T106" s="11"/>
      <c r="U106" s="11">
        <f t="shared" si="24"/>
        <v>0.44262295081967218</v>
      </c>
      <c r="V106" s="11">
        <f>SUM($U$4:U106)/P106</f>
        <v>9.8678975011936999E-3</v>
      </c>
      <c r="W106" s="11">
        <f t="shared" si="25"/>
        <v>9.1178784660806192E-4</v>
      </c>
      <c r="X106" s="11"/>
      <c r="Y106" s="11"/>
    </row>
    <row r="107" spans="1:25" x14ac:dyDescent="0.25">
      <c r="A107" s="2">
        <v>40822</v>
      </c>
      <c r="B107">
        <v>2.4005999999999998</v>
      </c>
      <c r="C107">
        <f t="shared" si="13"/>
        <v>9.1181818181818017E-2</v>
      </c>
      <c r="E107">
        <f t="shared" si="14"/>
        <v>9.4331221865811332E-2</v>
      </c>
      <c r="F107">
        <f t="shared" si="15"/>
        <v>8.8983794186969223E-3</v>
      </c>
      <c r="G107">
        <f t="shared" si="16"/>
        <v>9.5024723575812264E-3</v>
      </c>
      <c r="J107">
        <f t="shared" si="17"/>
        <v>2.0057243954270145</v>
      </c>
      <c r="L107">
        <f t="shared" si="18"/>
        <v>2.0057243954270145</v>
      </c>
      <c r="M107" s="11">
        <f t="shared" si="19"/>
        <v>3</v>
      </c>
      <c r="N107" s="11">
        <f t="shared" si="20"/>
        <v>2.0057243954270145</v>
      </c>
      <c r="O107" s="11">
        <f t="shared" si="21"/>
        <v>3</v>
      </c>
      <c r="P107" s="11">
        <v>104</v>
      </c>
      <c r="Q107" s="11">
        <f t="shared" si="22"/>
        <v>-0.47540983606557374</v>
      </c>
      <c r="R107" s="11">
        <f>SUM($Q$4:Q107)/P107</f>
        <v>5.2017654476670897E-3</v>
      </c>
      <c r="S107" s="11">
        <f t="shared" si="23"/>
        <v>2.5582453021313575E-4</v>
      </c>
      <c r="T107" s="11"/>
      <c r="U107" s="11">
        <f t="shared" si="24"/>
        <v>-0.47540983606557374</v>
      </c>
      <c r="V107" s="11">
        <f>SUM($U$4:U107)/P107</f>
        <v>5.2017654476670897E-3</v>
      </c>
      <c r="W107" s="11">
        <f t="shared" si="25"/>
        <v>2.5582453021313575E-4</v>
      </c>
      <c r="X107" s="11"/>
      <c r="Y107" s="11"/>
    </row>
    <row r="108" spans="1:25" x14ac:dyDescent="0.25">
      <c r="A108" s="2">
        <v>40823</v>
      </c>
      <c r="B108">
        <v>2.25</v>
      </c>
      <c r="C108">
        <f t="shared" si="13"/>
        <v>-6.273431642089472E-2</v>
      </c>
      <c r="E108">
        <f t="shared" si="14"/>
        <v>-5.9584912736901398E-2</v>
      </c>
      <c r="F108">
        <f t="shared" si="15"/>
        <v>3.5503618258641545E-3</v>
      </c>
      <c r="G108">
        <f t="shared" si="16"/>
        <v>3.1849666820608692E-3</v>
      </c>
      <c r="J108">
        <f t="shared" si="17"/>
        <v>-1.2669284963339118</v>
      </c>
      <c r="L108">
        <f t="shared" si="18"/>
        <v>-1.2669284963339118</v>
      </c>
      <c r="M108" s="11">
        <f t="shared" si="19"/>
        <v>108</v>
      </c>
      <c r="N108" s="11">
        <f t="shared" si="20"/>
        <v>-1.2669284963339118</v>
      </c>
      <c r="O108" s="11">
        <f t="shared" si="21"/>
        <v>108</v>
      </c>
      <c r="P108" s="11">
        <v>105</v>
      </c>
      <c r="Q108" s="11">
        <f t="shared" si="22"/>
        <v>0.38524590163934425</v>
      </c>
      <c r="R108" s="11">
        <f>SUM($Q$4:Q108)/P108</f>
        <v>8.821233411397348E-3</v>
      </c>
      <c r="S108" s="11">
        <f t="shared" si="23"/>
        <v>7.4277151675700484E-4</v>
      </c>
      <c r="T108" s="11"/>
      <c r="U108" s="11">
        <f t="shared" si="24"/>
        <v>0.38524590163934425</v>
      </c>
      <c r="V108" s="11">
        <f>SUM($U$4:U108)/P108</f>
        <v>8.821233411397348E-3</v>
      </c>
      <c r="W108" s="11">
        <f t="shared" si="25"/>
        <v>7.4277151675700484E-4</v>
      </c>
      <c r="X108" s="11"/>
      <c r="Y108" s="11"/>
    </row>
    <row r="109" spans="1:25" x14ac:dyDescent="0.25">
      <c r="A109" s="2">
        <v>40826</v>
      </c>
      <c r="B109">
        <v>2.3525</v>
      </c>
      <c r="C109">
        <f t="shared" si="13"/>
        <v>4.5555555555555571E-2</v>
      </c>
      <c r="E109">
        <f t="shared" si="14"/>
        <v>4.8704959239548894E-2</v>
      </c>
      <c r="F109">
        <f t="shared" si="15"/>
        <v>2.3721730545261193E-3</v>
      </c>
      <c r="G109">
        <f t="shared" si="16"/>
        <v>2.6888749542064295E-3</v>
      </c>
      <c r="J109">
        <f t="shared" si="17"/>
        <v>1.0355927018946749</v>
      </c>
      <c r="L109">
        <f t="shared" si="18"/>
        <v>1.0355927018946749</v>
      </c>
      <c r="M109" s="11">
        <f t="shared" si="19"/>
        <v>21</v>
      </c>
      <c r="N109" s="11">
        <f t="shared" si="20"/>
        <v>1.0355927018946749</v>
      </c>
      <c r="O109" s="11">
        <f t="shared" si="21"/>
        <v>21</v>
      </c>
      <c r="P109" s="11">
        <v>106</v>
      </c>
      <c r="Q109" s="11">
        <f t="shared" si="22"/>
        <v>-0.32786885245901642</v>
      </c>
      <c r="R109" s="11">
        <f>SUM($Q$4:Q109)/P109</f>
        <v>5.6449118465821237E-3</v>
      </c>
      <c r="S109" s="11">
        <f t="shared" si="23"/>
        <v>3.0706301400931085E-4</v>
      </c>
      <c r="T109" s="11"/>
      <c r="U109" s="11">
        <f t="shared" si="24"/>
        <v>-0.32786885245901642</v>
      </c>
      <c r="V109" s="11">
        <f>SUM($U$4:U109)/P109</f>
        <v>5.6449118465821237E-3</v>
      </c>
      <c r="W109" s="11">
        <f t="shared" si="25"/>
        <v>3.0706301400931085E-4</v>
      </c>
      <c r="X109" s="11"/>
      <c r="Y109" s="11"/>
    </row>
    <row r="110" spans="1:25" x14ac:dyDescent="0.25">
      <c r="A110" s="2">
        <v>40827</v>
      </c>
      <c r="B110">
        <v>2.2999999999999998</v>
      </c>
      <c r="C110">
        <f t="shared" si="13"/>
        <v>-2.2316684378321027E-2</v>
      </c>
      <c r="E110">
        <f t="shared" si="14"/>
        <v>-1.9167280694327705E-2</v>
      </c>
      <c r="F110">
        <f t="shared" si="15"/>
        <v>3.6738464921514752E-4</v>
      </c>
      <c r="G110">
        <f t="shared" si="16"/>
        <v>2.5657238391819871E-4</v>
      </c>
      <c r="J110">
        <f t="shared" si="17"/>
        <v>-0.40754568553451304</v>
      </c>
      <c r="L110">
        <f t="shared" si="18"/>
        <v>-0.40754568553451304</v>
      </c>
      <c r="M110" s="11">
        <f t="shared" si="19"/>
        <v>87</v>
      </c>
      <c r="N110" s="11">
        <f t="shared" si="20"/>
        <v>-0.40754568553451304</v>
      </c>
      <c r="O110" s="11">
        <f t="shared" si="21"/>
        <v>87</v>
      </c>
      <c r="P110" s="11">
        <v>107</v>
      </c>
      <c r="Q110" s="11">
        <f t="shared" si="22"/>
        <v>0.21311475409836067</v>
      </c>
      <c r="R110" s="11">
        <f>SUM($Q$4:Q110)/P110</f>
        <v>7.5838823349165026E-3</v>
      </c>
      <c r="S110" s="11">
        <f t="shared" si="23"/>
        <v>5.5946672962498803E-4</v>
      </c>
      <c r="T110" s="11"/>
      <c r="U110" s="11">
        <f t="shared" si="24"/>
        <v>0.21311475409836067</v>
      </c>
      <c r="V110" s="11">
        <f>SUM($U$4:U110)/P110</f>
        <v>7.5838823349165026E-3</v>
      </c>
      <c r="W110" s="11">
        <f t="shared" si="25"/>
        <v>5.5946672962498803E-4</v>
      </c>
      <c r="X110" s="11"/>
      <c r="Y110" s="11"/>
    </row>
    <row r="111" spans="1:25" x14ac:dyDescent="0.25">
      <c r="A111" s="2">
        <v>40828</v>
      </c>
      <c r="B111">
        <v>2.2749999999999999</v>
      </c>
      <c r="C111">
        <f t="shared" si="13"/>
        <v>-1.0869565217391266E-2</v>
      </c>
      <c r="E111">
        <f t="shared" si="14"/>
        <v>-7.7201615333979453E-3</v>
      </c>
      <c r="F111">
        <f t="shared" si="15"/>
        <v>5.9600894101757311E-5</v>
      </c>
      <c r="G111">
        <f t="shared" si="16"/>
        <v>2.0891827317893989E-5</v>
      </c>
      <c r="J111">
        <f t="shared" si="17"/>
        <v>-0.1641504903456103</v>
      </c>
      <c r="L111">
        <f t="shared" si="18"/>
        <v>-0.1641504903456103</v>
      </c>
      <c r="M111" s="11">
        <f t="shared" si="19"/>
        <v>66</v>
      </c>
      <c r="N111" s="11">
        <f t="shared" si="20"/>
        <v>-0.1641504903456103</v>
      </c>
      <c r="O111" s="11">
        <f t="shared" si="21"/>
        <v>66</v>
      </c>
      <c r="P111" s="11">
        <v>108</v>
      </c>
      <c r="Q111" s="11">
        <f t="shared" si="22"/>
        <v>4.0983606557377095E-2</v>
      </c>
      <c r="R111" s="11">
        <f>SUM($Q$4:Q111)/P111</f>
        <v>7.8931390406800275E-3</v>
      </c>
      <c r="S111" s="11">
        <f t="shared" si="23"/>
        <v>6.1168886753407105E-4</v>
      </c>
      <c r="T111" s="11"/>
      <c r="U111" s="11">
        <f t="shared" si="24"/>
        <v>4.0983606557377095E-2</v>
      </c>
      <c r="V111" s="11">
        <f>SUM($U$4:U111)/P111</f>
        <v>7.8931390406800275E-3</v>
      </c>
      <c r="W111" s="11">
        <f t="shared" si="25"/>
        <v>6.1168886753407105E-4</v>
      </c>
      <c r="X111" s="11"/>
      <c r="Y111" s="11"/>
    </row>
    <row r="112" spans="1:25" x14ac:dyDescent="0.25">
      <c r="A112" s="2">
        <v>40829</v>
      </c>
      <c r="B112">
        <v>2.2250000000000001</v>
      </c>
      <c r="C112">
        <f t="shared" si="13"/>
        <v>-2.19780219780219E-2</v>
      </c>
      <c r="E112">
        <f t="shared" si="14"/>
        <v>-1.8828618294028578E-2</v>
      </c>
      <c r="F112">
        <f t="shared" si="15"/>
        <v>3.5451686686222765E-4</v>
      </c>
      <c r="G112">
        <f t="shared" si="16"/>
        <v>2.45837770787543E-4</v>
      </c>
      <c r="J112">
        <f t="shared" si="17"/>
        <v>-0.40034485186928076</v>
      </c>
      <c r="L112">
        <f t="shared" si="18"/>
        <v>-0.40034485186928076</v>
      </c>
      <c r="M112" s="11">
        <f t="shared" si="19"/>
        <v>85</v>
      </c>
      <c r="N112" s="11">
        <f t="shared" si="20"/>
        <v>-0.40034485186928076</v>
      </c>
      <c r="O112" s="11">
        <f t="shared" si="21"/>
        <v>85</v>
      </c>
      <c r="P112" s="11">
        <v>109</v>
      </c>
      <c r="Q112" s="11">
        <f t="shared" si="22"/>
        <v>0.19672131147540983</v>
      </c>
      <c r="R112" s="11">
        <f>SUM($Q$4:Q112)/P112</f>
        <v>9.6255075951270901E-3</v>
      </c>
      <c r="S112" s="11">
        <f t="shared" si="23"/>
        <v>9.180812013235975E-4</v>
      </c>
      <c r="T112" s="11"/>
      <c r="U112" s="11">
        <f t="shared" si="24"/>
        <v>0.19672131147540983</v>
      </c>
      <c r="V112" s="11">
        <f>SUM($U$4:U112)/P112</f>
        <v>9.6255075951270901E-3</v>
      </c>
      <c r="W112" s="11">
        <f t="shared" si="25"/>
        <v>9.180812013235975E-4</v>
      </c>
      <c r="X112" s="11"/>
      <c r="Y112" s="11"/>
    </row>
    <row r="113" spans="1:25" x14ac:dyDescent="0.25">
      <c r="A113" s="2">
        <v>40830</v>
      </c>
      <c r="B113">
        <v>2.1749999999999998</v>
      </c>
      <c r="C113">
        <f t="shared" si="13"/>
        <v>-2.2471910112359668E-2</v>
      </c>
      <c r="E113">
        <f t="shared" si="14"/>
        <v>-1.9322506428366346E-2</v>
      </c>
      <c r="F113">
        <f t="shared" si="15"/>
        <v>3.7335925467425876E-4</v>
      </c>
      <c r="G113">
        <f t="shared" si="16"/>
        <v>2.6156925238004624E-4</v>
      </c>
      <c r="J113">
        <f t="shared" si="17"/>
        <v>-0.41084618387855287</v>
      </c>
      <c r="L113">
        <f t="shared" si="18"/>
        <v>-0.41084618387855287</v>
      </c>
      <c r="M113" s="11">
        <f t="shared" si="19"/>
        <v>88</v>
      </c>
      <c r="N113" s="11">
        <f t="shared" si="20"/>
        <v>-0.41084618387855287</v>
      </c>
      <c r="O113" s="11">
        <f t="shared" si="21"/>
        <v>88</v>
      </c>
      <c r="P113" s="11">
        <v>110</v>
      </c>
      <c r="Q113" s="11">
        <f t="shared" si="22"/>
        <v>0.22131147540983609</v>
      </c>
      <c r="R113" s="11">
        <f>SUM($Q$4:Q113)/P113</f>
        <v>1.1549925484351716E-2</v>
      </c>
      <c r="S113" s="11">
        <f t="shared" si="23"/>
        <v>1.3340077869407722E-3</v>
      </c>
      <c r="T113" s="11"/>
      <c r="U113" s="11">
        <f t="shared" si="24"/>
        <v>0.22131147540983609</v>
      </c>
      <c r="V113" s="11">
        <f>SUM($U$4:U113)/P113</f>
        <v>1.1549925484351716E-2</v>
      </c>
      <c r="W113" s="11">
        <f t="shared" si="25"/>
        <v>1.3340077869407722E-3</v>
      </c>
      <c r="X113" s="11"/>
      <c r="Y113" s="11"/>
    </row>
    <row r="114" spans="1:25" x14ac:dyDescent="0.25">
      <c r="A114" s="2">
        <v>40833</v>
      </c>
      <c r="B114">
        <v>2.06</v>
      </c>
      <c r="C114">
        <f t="shared" si="13"/>
        <v>-5.28735632183907E-2</v>
      </c>
      <c r="E114">
        <f t="shared" si="14"/>
        <v>-4.9724159534397377E-2</v>
      </c>
      <c r="F114">
        <f t="shared" si="15"/>
        <v>2.4724920414022017E-3</v>
      </c>
      <c r="G114">
        <f t="shared" si="16"/>
        <v>2.1692078825247467E-3</v>
      </c>
      <c r="J114">
        <f t="shared" si="17"/>
        <v>-1.057263521531804</v>
      </c>
      <c r="L114">
        <f t="shared" si="18"/>
        <v>-1.057263521531804</v>
      </c>
      <c r="M114" s="11">
        <f t="shared" si="19"/>
        <v>105</v>
      </c>
      <c r="N114" s="11">
        <f t="shared" si="20"/>
        <v>-1.057263521531804</v>
      </c>
      <c r="O114" s="11">
        <f t="shared" si="21"/>
        <v>105</v>
      </c>
      <c r="P114" s="11">
        <v>111</v>
      </c>
      <c r="Q114" s="11">
        <f t="shared" si="22"/>
        <v>0.36065573770491799</v>
      </c>
      <c r="R114" s="11">
        <f>SUM($Q$4:Q114)/P114</f>
        <v>1.4695022891744205E-2</v>
      </c>
      <c r="S114" s="11">
        <f t="shared" si="23"/>
        <v>2.1790682231423975E-3</v>
      </c>
      <c r="T114" s="11"/>
      <c r="U114" s="11">
        <f t="shared" si="24"/>
        <v>0.36065573770491799</v>
      </c>
      <c r="V114" s="11">
        <f>SUM($U$4:U114)/P114</f>
        <v>1.4695022891744205E-2</v>
      </c>
      <c r="W114" s="11">
        <f t="shared" si="25"/>
        <v>2.1790682231423975E-3</v>
      </c>
      <c r="X114" s="11"/>
      <c r="Y114" s="11"/>
    </row>
    <row r="115" spans="1:25" x14ac:dyDescent="0.25">
      <c r="A115" s="2">
        <v>40834</v>
      </c>
      <c r="B115">
        <v>2.0299999999999998</v>
      </c>
      <c r="C115">
        <f t="shared" si="13"/>
        <v>-1.4563106796116625E-2</v>
      </c>
      <c r="E115">
        <f t="shared" si="14"/>
        <v>-1.1413703112123304E-2</v>
      </c>
      <c r="F115">
        <f t="shared" si="15"/>
        <v>1.302726187316932E-4</v>
      </c>
      <c r="G115">
        <f t="shared" si="16"/>
        <v>6.8298645037789582E-5</v>
      </c>
      <c r="J115">
        <f t="shared" si="17"/>
        <v>-0.24268468404567561</v>
      </c>
      <c r="L115">
        <f t="shared" si="18"/>
        <v>-0.24268468404567561</v>
      </c>
      <c r="M115" s="11">
        <f t="shared" si="19"/>
        <v>76</v>
      </c>
      <c r="N115" s="11">
        <f t="shared" si="20"/>
        <v>-0.24268468404567561</v>
      </c>
      <c r="O115" s="11">
        <f t="shared" si="21"/>
        <v>76</v>
      </c>
      <c r="P115" s="11">
        <v>112</v>
      </c>
      <c r="Q115" s="11">
        <f t="shared" si="22"/>
        <v>0.12295081967213117</v>
      </c>
      <c r="R115" s="11">
        <f>SUM($Q$4:Q115)/P115</f>
        <v>1.5661592505854801E-2</v>
      </c>
      <c r="S115" s="11">
        <f t="shared" si="23"/>
        <v>2.4974521581616451E-3</v>
      </c>
      <c r="T115" s="11"/>
      <c r="U115" s="11">
        <f t="shared" si="24"/>
        <v>0.12295081967213117</v>
      </c>
      <c r="V115" s="11">
        <f>SUM($U$4:U115)/P115</f>
        <v>1.5661592505854801E-2</v>
      </c>
      <c r="W115" s="11">
        <f t="shared" si="25"/>
        <v>2.4974521581616451E-3</v>
      </c>
      <c r="X115" s="11"/>
      <c r="Y115" s="11"/>
    </row>
    <row r="116" spans="1:25" x14ac:dyDescent="0.25">
      <c r="A116" s="2">
        <v>40835</v>
      </c>
      <c r="B116">
        <v>2.19</v>
      </c>
      <c r="C116">
        <f t="shared" si="13"/>
        <v>7.8817733990147867E-2</v>
      </c>
      <c r="E116">
        <f t="shared" si="14"/>
        <v>8.1967137674141183E-2</v>
      </c>
      <c r="F116">
        <f t="shared" si="15"/>
        <v>6.7186116584916147E-3</v>
      </c>
      <c r="G116">
        <f t="shared" si="16"/>
        <v>7.2448256127710204E-3</v>
      </c>
      <c r="J116">
        <f t="shared" si="17"/>
        <v>1.7428321652635648</v>
      </c>
      <c r="L116">
        <f t="shared" si="18"/>
        <v>1.7428321652635648</v>
      </c>
      <c r="M116" s="11">
        <f t="shared" si="19"/>
        <v>7</v>
      </c>
      <c r="N116" s="11">
        <f t="shared" si="20"/>
        <v>1.7428321652635648</v>
      </c>
      <c r="O116" s="11">
        <f t="shared" si="21"/>
        <v>7</v>
      </c>
      <c r="P116" s="11">
        <v>113</v>
      </c>
      <c r="Q116" s="11">
        <f t="shared" si="22"/>
        <v>-0.44262295081967212</v>
      </c>
      <c r="R116" s="11">
        <f>SUM($Q$4:Q116)/P116</f>
        <v>1.1605977078195271E-2</v>
      </c>
      <c r="S116" s="11">
        <f t="shared" si="23"/>
        <v>1.3837230495612844E-3</v>
      </c>
      <c r="T116" s="11"/>
      <c r="U116" s="11">
        <f t="shared" si="24"/>
        <v>-0.44262295081967212</v>
      </c>
      <c r="V116" s="11">
        <f>SUM($U$4:U116)/P116</f>
        <v>1.1605977078195271E-2</v>
      </c>
      <c r="W116" s="11">
        <f t="shared" si="25"/>
        <v>1.3837230495612844E-3</v>
      </c>
      <c r="X116" s="11"/>
      <c r="Y116" s="11"/>
    </row>
    <row r="117" spans="1:25" x14ac:dyDescent="0.25">
      <c r="A117" s="2">
        <v>40836</v>
      </c>
      <c r="B117">
        <v>2.13</v>
      </c>
      <c r="C117">
        <f t="shared" si="13"/>
        <v>-2.7397260273972629E-2</v>
      </c>
      <c r="E117">
        <f t="shared" si="14"/>
        <v>-2.4247856589979307E-2</v>
      </c>
      <c r="F117">
        <f t="shared" si="15"/>
        <v>5.8795854920820287E-4</v>
      </c>
      <c r="G117">
        <f t="shared" si="16"/>
        <v>4.4514471502610844E-4</v>
      </c>
      <c r="J117">
        <f t="shared" si="17"/>
        <v>-0.51557179624494942</v>
      </c>
      <c r="L117">
        <f t="shared" si="18"/>
        <v>-0.51557179624494942</v>
      </c>
      <c r="M117" s="11">
        <f t="shared" si="19"/>
        <v>94</v>
      </c>
      <c r="N117" s="11">
        <f t="shared" si="20"/>
        <v>-0.51557179624494942</v>
      </c>
      <c r="O117" s="11">
        <f t="shared" si="21"/>
        <v>94</v>
      </c>
      <c r="P117" s="11">
        <v>114</v>
      </c>
      <c r="Q117" s="11">
        <f t="shared" si="22"/>
        <v>0.27049180327868849</v>
      </c>
      <c r="R117" s="11">
        <f>SUM($Q$4:Q117)/P117</f>
        <v>1.3876905378199599E-2</v>
      </c>
      <c r="S117" s="11">
        <f t="shared" si="23"/>
        <v>1.9957099388915964E-3</v>
      </c>
      <c r="T117" s="11"/>
      <c r="U117" s="11">
        <f t="shared" si="24"/>
        <v>0.27049180327868849</v>
      </c>
      <c r="V117" s="11">
        <f>SUM($U$4:U117)/P117</f>
        <v>1.3876905378199599E-2</v>
      </c>
      <c r="W117" s="11">
        <f t="shared" si="25"/>
        <v>1.9957099388915964E-3</v>
      </c>
      <c r="X117" s="11"/>
      <c r="Y117" s="11"/>
    </row>
    <row r="118" spans="1:25" x14ac:dyDescent="0.25">
      <c r="A118" s="2">
        <v>40837</v>
      </c>
      <c r="B118">
        <v>2.25</v>
      </c>
      <c r="C118">
        <f t="shared" si="13"/>
        <v>5.6338028169014134E-2</v>
      </c>
      <c r="E118">
        <f t="shared" si="14"/>
        <v>5.9487431853007457E-2</v>
      </c>
      <c r="F118">
        <f t="shared" si="15"/>
        <v>3.5387545484662063E-3</v>
      </c>
      <c r="G118">
        <f t="shared" si="16"/>
        <v>3.9233731660892838E-3</v>
      </c>
      <c r="J118">
        <f t="shared" si="17"/>
        <v>1.2648558020228808</v>
      </c>
      <c r="L118">
        <f t="shared" si="18"/>
        <v>1.2648558020228808</v>
      </c>
      <c r="M118" s="11">
        <f t="shared" si="19"/>
        <v>11</v>
      </c>
      <c r="N118" s="11">
        <f t="shared" si="20"/>
        <v>1.2648558020228808</v>
      </c>
      <c r="O118" s="11">
        <f t="shared" si="21"/>
        <v>11</v>
      </c>
      <c r="P118" s="11">
        <v>115</v>
      </c>
      <c r="Q118" s="11">
        <f t="shared" si="22"/>
        <v>-0.4098360655737705</v>
      </c>
      <c r="R118" s="11">
        <f>SUM($Q$4:Q118)/P118</f>
        <v>1.0192444761225945E-2</v>
      </c>
      <c r="S118" s="11">
        <f t="shared" si="23"/>
        <v>1.086080179474896E-3</v>
      </c>
      <c r="T118" s="11"/>
      <c r="U118" s="11">
        <f t="shared" si="24"/>
        <v>-0.4098360655737705</v>
      </c>
      <c r="V118" s="11">
        <f>SUM($U$4:U118)/P118</f>
        <v>1.0192444761225945E-2</v>
      </c>
      <c r="W118" s="11">
        <f t="shared" si="25"/>
        <v>1.086080179474896E-3</v>
      </c>
      <c r="X118" s="11"/>
      <c r="Y118" s="11"/>
    </row>
    <row r="119" spans="1:25" x14ac:dyDescent="0.25">
      <c r="A119" s="2">
        <v>40840</v>
      </c>
      <c r="B119">
        <v>2.39</v>
      </c>
      <c r="C119">
        <f t="shared" si="13"/>
        <v>6.2222222222222276E-2</v>
      </c>
      <c r="E119">
        <f t="shared" si="14"/>
        <v>6.5371625906215591E-2</v>
      </c>
      <c r="F119">
        <f t="shared" si="15"/>
        <v>4.2734494736221974E-3</v>
      </c>
      <c r="G119">
        <f t="shared" si="16"/>
        <v>4.6951314961022842E-3</v>
      </c>
      <c r="J119">
        <f t="shared" si="17"/>
        <v>1.389968901657431</v>
      </c>
      <c r="L119">
        <f t="shared" si="18"/>
        <v>1.389968901657431</v>
      </c>
      <c r="M119" s="11">
        <f t="shared" si="19"/>
        <v>9</v>
      </c>
      <c r="N119" s="11">
        <f t="shared" si="20"/>
        <v>1.389968901657431</v>
      </c>
      <c r="O119" s="11">
        <f t="shared" si="21"/>
        <v>9</v>
      </c>
      <c r="P119" s="11">
        <v>116</v>
      </c>
      <c r="Q119" s="11">
        <f t="shared" si="22"/>
        <v>-0.42622950819672134</v>
      </c>
      <c r="R119" s="11">
        <f>SUM($Q$4:Q119)/P119</f>
        <v>6.4301865460712274E-3</v>
      </c>
      <c r="S119" s="11">
        <f t="shared" si="23"/>
        <v>4.3602606236399532E-4</v>
      </c>
      <c r="T119" s="11"/>
      <c r="U119" s="11">
        <f t="shared" si="24"/>
        <v>-0.42622950819672134</v>
      </c>
      <c r="V119" s="11">
        <f>SUM($U$4:U119)/P119</f>
        <v>6.4301865460712274E-3</v>
      </c>
      <c r="W119" s="11">
        <f t="shared" si="25"/>
        <v>4.3602606236399532E-4</v>
      </c>
      <c r="X119" s="11"/>
      <c r="Y119" s="11"/>
    </row>
    <row r="120" spans="1:25" x14ac:dyDescent="0.25">
      <c r="A120" s="2">
        <v>40841</v>
      </c>
      <c r="B120">
        <v>2.68</v>
      </c>
      <c r="C120">
        <f t="shared" si="13"/>
        <v>0.12133891213389122</v>
      </c>
      <c r="E120">
        <f t="shared" si="14"/>
        <v>0.12448831581788454</v>
      </c>
      <c r="F120">
        <f t="shared" si="15"/>
        <v>1.5497340775173361E-2</v>
      </c>
      <c r="G120">
        <f t="shared" si="16"/>
        <v>1.6291387439640051E-2</v>
      </c>
      <c r="J120">
        <f t="shared" si="17"/>
        <v>2.6469417764644594</v>
      </c>
      <c r="L120">
        <f t="shared" si="18"/>
        <v>2.6469417764644594</v>
      </c>
      <c r="M120" s="11">
        <f t="shared" si="19"/>
        <v>1</v>
      </c>
      <c r="N120" s="11">
        <f t="shared" si="20"/>
        <v>2.6469417764644594</v>
      </c>
      <c r="O120" s="11">
        <f t="shared" si="21"/>
        <v>2</v>
      </c>
      <c r="P120" s="11">
        <v>117</v>
      </c>
      <c r="Q120" s="11">
        <f t="shared" si="22"/>
        <v>-0.49180327868852458</v>
      </c>
      <c r="R120" s="11">
        <f>SUM($Q$4:Q120)/P120</f>
        <v>2.1717808603054509E-3</v>
      </c>
      <c r="S120" s="11">
        <f t="shared" si="23"/>
        <v>5.0167814209738445E-5</v>
      </c>
      <c r="T120" s="11"/>
      <c r="U120" s="11">
        <f t="shared" si="24"/>
        <v>-0.48360655737704916</v>
      </c>
      <c r="V120" s="11">
        <f>SUM($U$4:U120)/P120</f>
        <v>2.2418383074120783E-3</v>
      </c>
      <c r="W120" s="11">
        <f t="shared" si="25"/>
        <v>5.34566511454445E-5</v>
      </c>
      <c r="X120" s="11"/>
      <c r="Y120" s="11"/>
    </row>
    <row r="121" spans="1:25" x14ac:dyDescent="0.25">
      <c r="A121" s="2">
        <v>40842</v>
      </c>
      <c r="B121">
        <v>2.61</v>
      </c>
      <c r="C121">
        <f t="shared" si="13"/>
        <v>-2.611940298507473E-2</v>
      </c>
      <c r="E121">
        <f t="shared" si="14"/>
        <v>-2.2969999301081408E-2</v>
      </c>
      <c r="F121">
        <f t="shared" si="15"/>
        <v>5.2762086789168031E-4</v>
      </c>
      <c r="G121">
        <f t="shared" si="16"/>
        <v>3.9285601061613142E-4</v>
      </c>
      <c r="J121">
        <f t="shared" si="17"/>
        <v>-0.48840126365222286</v>
      </c>
      <c r="L121">
        <f t="shared" si="18"/>
        <v>-0.48840126365222286</v>
      </c>
      <c r="M121" s="11">
        <f t="shared" si="19"/>
        <v>93</v>
      </c>
      <c r="N121" s="11">
        <f t="shared" si="20"/>
        <v>-0.48840126365222286</v>
      </c>
      <c r="O121" s="11">
        <f t="shared" si="21"/>
        <v>93</v>
      </c>
      <c r="P121" s="11">
        <v>118</v>
      </c>
      <c r="Q121" s="11">
        <f t="shared" si="22"/>
        <v>0.26229508196721307</v>
      </c>
      <c r="R121" s="11">
        <f>SUM($Q$4:Q121)/P121</f>
        <v>4.3762156154487355E-3</v>
      </c>
      <c r="S121" s="11">
        <f t="shared" si="23"/>
        <v>2.0544082248380799E-4</v>
      </c>
      <c r="T121" s="11"/>
      <c r="U121" s="11">
        <f t="shared" si="24"/>
        <v>0.26229508196721307</v>
      </c>
      <c r="V121" s="11">
        <f>SUM($U$4:U121)/P121</f>
        <v>4.445679355376494E-3</v>
      </c>
      <c r="W121" s="11">
        <f t="shared" si="25"/>
        <v>2.1201451471244086E-4</v>
      </c>
      <c r="X121" s="11"/>
      <c r="Y121" s="11"/>
    </row>
    <row r="122" spans="1:25" x14ac:dyDescent="0.25">
      <c r="A122" s="2">
        <v>40843</v>
      </c>
      <c r="B122">
        <v>2.69</v>
      </c>
      <c r="C122">
        <f t="shared" si="13"/>
        <v>3.0651340996168612E-2</v>
      </c>
      <c r="E122">
        <f t="shared" si="14"/>
        <v>3.3800744680161934E-2</v>
      </c>
      <c r="F122">
        <f t="shared" si="15"/>
        <v>1.1424903409334953E-3</v>
      </c>
      <c r="G122">
        <f t="shared" si="16"/>
        <v>1.3653134641330854E-3</v>
      </c>
      <c r="J122">
        <f t="shared" si="17"/>
        <v>0.71869076693441791</v>
      </c>
      <c r="L122">
        <f t="shared" si="18"/>
        <v>0.71869076693441791</v>
      </c>
      <c r="M122" s="11">
        <f t="shared" si="19"/>
        <v>32</v>
      </c>
      <c r="N122" s="11">
        <f t="shared" si="20"/>
        <v>0.71869076693441791</v>
      </c>
      <c r="O122" s="11">
        <f t="shared" si="21"/>
        <v>32</v>
      </c>
      <c r="P122" s="11">
        <v>119</v>
      </c>
      <c r="Q122" s="11">
        <f t="shared" si="22"/>
        <v>-0.23770491803278687</v>
      </c>
      <c r="R122" s="11">
        <f>SUM($Q$4:Q122)/P122</f>
        <v>2.3419203747072604E-3</v>
      </c>
      <c r="S122" s="11">
        <f t="shared" si="23"/>
        <v>5.9333303084982759E-5</v>
      </c>
      <c r="T122" s="11"/>
      <c r="U122" s="11">
        <f t="shared" si="24"/>
        <v>-0.23770491803278687</v>
      </c>
      <c r="V122" s="11">
        <f>SUM($U$4:U122)/P122</f>
        <v>2.4108003857280622E-3</v>
      </c>
      <c r="W122" s="11">
        <f t="shared" si="25"/>
        <v>6.2874823770851115E-5</v>
      </c>
      <c r="X122" s="11"/>
      <c r="Y122" s="11"/>
    </row>
    <row r="123" spans="1:25" ht="15.75" thickBot="1" x14ac:dyDescent="0.3">
      <c r="A123" s="24">
        <v>40844</v>
      </c>
      <c r="B123" s="25">
        <v>2.64</v>
      </c>
      <c r="C123" s="25">
        <f t="shared" si="13"/>
        <v>-1.8587360594795474E-2</v>
      </c>
      <c r="D123" s="25"/>
      <c r="E123" s="25">
        <f t="shared" si="14"/>
        <v>-1.5437956910802153E-2</v>
      </c>
      <c r="F123">
        <f t="shared" si="15"/>
        <v>2.3833051357978396E-4</v>
      </c>
      <c r="G123" s="25">
        <f t="shared" si="16"/>
        <v>1.5100854040811377E-4</v>
      </c>
      <c r="H123" s="25"/>
      <c r="I123" s="25"/>
      <c r="J123" s="25">
        <f t="shared" si="17"/>
        <v>-0.32825067012907422</v>
      </c>
      <c r="K123" s="11"/>
      <c r="L123">
        <f t="shared" si="18"/>
        <v>-0.32825067012907422</v>
      </c>
      <c r="M123" s="11">
        <f t="shared" si="19"/>
        <v>80</v>
      </c>
      <c r="N123" s="11">
        <f t="shared" si="20"/>
        <v>-0.32825067012907422</v>
      </c>
      <c r="O123" s="11">
        <f t="shared" si="21"/>
        <v>80</v>
      </c>
      <c r="P123" s="11">
        <v>120</v>
      </c>
      <c r="Q123" s="11">
        <f t="shared" si="22"/>
        <v>0.15573770491803274</v>
      </c>
      <c r="R123" s="11">
        <f>SUM($Q$4:Q123)/P123</f>
        <v>3.6202185792349726E-3</v>
      </c>
      <c r="S123" s="11">
        <f t="shared" si="23"/>
        <v>1.4297435521568817E-4</v>
      </c>
      <c r="T123" s="11"/>
      <c r="U123" s="11">
        <f t="shared" si="24"/>
        <v>0.15573770491803274</v>
      </c>
      <c r="V123" s="11">
        <f>SUM($U$4:U123)/P123</f>
        <v>3.6885245901639345E-3</v>
      </c>
      <c r="W123" s="11">
        <f t="shared" si="25"/>
        <v>1.4842051256993476E-4</v>
      </c>
      <c r="X123" s="11"/>
      <c r="Y123" s="11"/>
    </row>
    <row r="124" spans="1:25" ht="15.75" thickBot="1" x14ac:dyDescent="0.3">
      <c r="A124" s="2">
        <v>40847</v>
      </c>
      <c r="B124">
        <v>2.37</v>
      </c>
      <c r="C124">
        <f t="shared" si="13"/>
        <v>-0.10227272727272728</v>
      </c>
      <c r="E124">
        <f t="shared" si="14"/>
        <v>-9.9123323588733964E-2</v>
      </c>
      <c r="F124">
        <f t="shared" si="15"/>
        <v>9.8254332792768635E-3</v>
      </c>
      <c r="G124">
        <f t="shared" si="16"/>
        <v>9.2109933018815725E-3</v>
      </c>
      <c r="J124">
        <f t="shared" si="17"/>
        <v>-2.1076168032737672</v>
      </c>
      <c r="K124" s="27" t="s">
        <v>63</v>
      </c>
      <c r="L124" s="28">
        <f>'[1]Mean Adj Return'!$C$19</f>
        <v>2.0082401336339766</v>
      </c>
      <c r="M124" s="26">
        <f t="shared" si="19"/>
        <v>2</v>
      </c>
      <c r="N124" s="26">
        <f>'[1]Mean Adj Return'!$C$20</f>
        <v>3.2852548453878989</v>
      </c>
      <c r="O124" s="29">
        <f t="shared" si="21"/>
        <v>1</v>
      </c>
      <c r="P124" s="11">
        <v>121</v>
      </c>
      <c r="Q124" s="11">
        <f t="shared" si="22"/>
        <v>-0.48360655737704916</v>
      </c>
      <c r="R124" s="11">
        <f>SUM($Q$4:Q124)/P124</f>
        <v>-4.0644899065167322E-4</v>
      </c>
      <c r="S124" s="11">
        <f t="shared" si="23"/>
        <v>1.8172086020194034E-6</v>
      </c>
      <c r="T124" s="11" t="s">
        <v>70</v>
      </c>
      <c r="U124" s="11">
        <f t="shared" si="24"/>
        <v>-0.49180327868852458</v>
      </c>
      <c r="V124" s="11">
        <f>SUM($U$4:U124)/P124</f>
        <v>-4.0644899065167322E-4</v>
      </c>
      <c r="W124" s="11">
        <f t="shared" si="25"/>
        <v>1.8172086020194034E-6</v>
      </c>
      <c r="X124" s="11" t="s">
        <v>70</v>
      </c>
      <c r="Y124" s="11"/>
    </row>
    <row r="125" spans="1:25" x14ac:dyDescent="0.25">
      <c r="A125" s="2">
        <v>40848</v>
      </c>
      <c r="B125">
        <v>5</v>
      </c>
      <c r="C125">
        <f t="shared" si="13"/>
        <v>1.109704641350211</v>
      </c>
      <c r="E125">
        <f t="shared" si="14"/>
        <v>1.1128540450342044</v>
      </c>
      <c r="F125">
        <f t="shared" si="15"/>
        <v>1.2384441255489911</v>
      </c>
      <c r="G125">
        <f t="shared" si="16"/>
        <v>1.245463697550911</v>
      </c>
      <c r="J125">
        <f t="shared" si="17"/>
        <v>23.662139242189909</v>
      </c>
      <c r="M125" s="11"/>
      <c r="N125" s="11"/>
      <c r="O125" s="11"/>
      <c r="P125" s="11"/>
      <c r="S125" s="16">
        <f>SUM(S4:S124)</f>
        <v>0.20927549368319448</v>
      </c>
      <c r="T125">
        <f>SQRT(S125/P124)</f>
        <v>4.1587853209463163E-2</v>
      </c>
      <c r="V125" s="11"/>
      <c r="W125" s="16">
        <f>SUM(W4:W124)</f>
        <v>0.20929434389039894</v>
      </c>
      <c r="X125" s="11">
        <f>SQRT(W125/P124)</f>
        <v>4.1589726152119054E-2</v>
      </c>
      <c r="Y125" s="11"/>
    </row>
    <row r="126" spans="1:25" x14ac:dyDescent="0.25">
      <c r="A126" s="2">
        <v>40849</v>
      </c>
      <c r="B126">
        <v>4.9000000000000004</v>
      </c>
      <c r="C126">
        <f t="shared" si="13"/>
        <v>-1.9999999999999928E-2</v>
      </c>
      <c r="E126">
        <f t="shared" si="14"/>
        <v>-1.6850596316006605E-2</v>
      </c>
      <c r="F126">
        <f t="shared" si="15"/>
        <v>2.839425962050154E-4</v>
      </c>
      <c r="G126">
        <f t="shared" si="16"/>
        <v>1.8772267953953511E-4</v>
      </c>
      <c r="J126">
        <f t="shared" si="17"/>
        <v>-0.3582870171721626</v>
      </c>
      <c r="L126" s="23"/>
      <c r="M126" s="11"/>
      <c r="N126" s="11"/>
      <c r="O126" s="11"/>
      <c r="P126" s="11"/>
      <c r="Q126" s="16"/>
      <c r="R126" s="16"/>
      <c r="S126" s="16"/>
      <c r="T126" s="16"/>
      <c r="U126" s="16"/>
      <c r="V126" s="11"/>
      <c r="W126" s="11"/>
      <c r="X126" s="11"/>
      <c r="Y126" s="11"/>
    </row>
    <row r="127" spans="1:25" x14ac:dyDescent="0.25">
      <c r="A127" s="2">
        <v>40850</v>
      </c>
      <c r="B127">
        <v>5.4</v>
      </c>
      <c r="C127">
        <f t="shared" si="13"/>
        <v>0.1020408163265306</v>
      </c>
      <c r="E127">
        <f t="shared" si="14"/>
        <v>0.10519022001052392</v>
      </c>
      <c r="F127">
        <f t="shared" si="15"/>
        <v>1.1064982385862426E-2</v>
      </c>
      <c r="G127">
        <f t="shared" si="16"/>
        <v>1.1737474062269599E-2</v>
      </c>
      <c r="J127">
        <f t="shared" si="17"/>
        <v>2.2366146251722583</v>
      </c>
      <c r="L127" s="23"/>
      <c r="M127" s="11"/>
      <c r="N127" s="11"/>
      <c r="O127" s="11"/>
      <c r="P127" s="11"/>
      <c r="Q127" s="11" t="s">
        <v>72</v>
      </c>
      <c r="R127" s="11">
        <f>R124</f>
        <v>-4.0644899065167322E-4</v>
      </c>
      <c r="S127" s="11"/>
      <c r="T127" s="11"/>
      <c r="U127" s="11" t="s">
        <v>72</v>
      </c>
      <c r="V127" s="16">
        <f>V124</f>
        <v>-4.0644899065167322E-4</v>
      </c>
      <c r="W127" s="11"/>
      <c r="X127" s="11"/>
      <c r="Y127" s="11"/>
    </row>
    <row r="128" spans="1:25" x14ac:dyDescent="0.25">
      <c r="A128" s="2">
        <v>40851</v>
      </c>
      <c r="B128">
        <v>5.1100000000000003</v>
      </c>
      <c r="C128">
        <f t="shared" si="13"/>
        <v>-5.3703703703703705E-2</v>
      </c>
      <c r="E128">
        <f t="shared" si="14"/>
        <v>-5.0554300019710383E-2</v>
      </c>
      <c r="F128">
        <f t="shared" si="15"/>
        <v>2.555737250482889E-3</v>
      </c>
      <c r="G128">
        <f t="shared" si="16"/>
        <v>2.2472241966000808E-3</v>
      </c>
      <c r="J128">
        <f t="shared" si="17"/>
        <v>-1.07491444335907</v>
      </c>
      <c r="L128" s="23"/>
      <c r="M128" s="11"/>
      <c r="N128" s="11"/>
      <c r="O128" s="11"/>
      <c r="P128" s="11"/>
      <c r="Q128" s="11" t="s">
        <v>73</v>
      </c>
      <c r="R128" s="11">
        <f>S125</f>
        <v>0.20927549368319448</v>
      </c>
      <c r="S128" s="11"/>
      <c r="T128" s="11"/>
      <c r="U128" s="11" t="s">
        <v>73</v>
      </c>
      <c r="V128" s="16">
        <f>W125</f>
        <v>0.20929434389039894</v>
      </c>
      <c r="W128" s="16"/>
      <c r="X128" s="11"/>
      <c r="Y128" s="11"/>
    </row>
    <row r="129" spans="1:25" x14ac:dyDescent="0.25">
      <c r="A129" s="2">
        <v>40854</v>
      </c>
      <c r="B129">
        <v>4.97</v>
      </c>
      <c r="C129">
        <f t="shared" si="13"/>
        <v>-2.7397260273972712E-2</v>
      </c>
      <c r="E129">
        <f t="shared" si="14"/>
        <v>-2.424785658997939E-2</v>
      </c>
      <c r="F129">
        <f t="shared" si="15"/>
        <v>5.8795854920820688E-4</v>
      </c>
      <c r="G129">
        <f t="shared" si="16"/>
        <v>4.4514471502611196E-4</v>
      </c>
      <c r="J129">
        <f t="shared" si="17"/>
        <v>-0.5155717962449512</v>
      </c>
      <c r="L129" s="23"/>
      <c r="M129" s="11"/>
      <c r="N129" s="11"/>
      <c r="O129" s="11"/>
      <c r="P129" s="11"/>
      <c r="Q129" s="11" t="s">
        <v>74</v>
      </c>
      <c r="R129" s="11">
        <f>T125</f>
        <v>4.1587853209463163E-2</v>
      </c>
      <c r="S129" s="11"/>
      <c r="T129" s="11"/>
      <c r="U129" s="11" t="s">
        <v>74</v>
      </c>
      <c r="V129" s="11">
        <f>X125</f>
        <v>4.1589726152119054E-2</v>
      </c>
      <c r="W129" s="11"/>
      <c r="X129" s="11"/>
      <c r="Y129" s="11"/>
    </row>
    <row r="130" spans="1:25" x14ac:dyDescent="0.25">
      <c r="A130" s="2">
        <v>40855</v>
      </c>
      <c r="B130">
        <v>4.9000000000000004</v>
      </c>
      <c r="C130">
        <f t="shared" si="13"/>
        <v>-1.40845070422534E-2</v>
      </c>
      <c r="E130">
        <f t="shared" si="14"/>
        <v>-1.0935103358260079E-2</v>
      </c>
      <c r="F130">
        <f t="shared" si="15"/>
        <v>1.1957648545583087E-4</v>
      </c>
      <c r="G130">
        <f t="shared" si="16"/>
        <v>6.0617119417877516E-5</v>
      </c>
      <c r="J130">
        <f t="shared" si="17"/>
        <v>-0.2325084223267892</v>
      </c>
      <c r="L130" s="23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spans="1:25" x14ac:dyDescent="0.25">
      <c r="A131" s="2">
        <v>40856</v>
      </c>
      <c r="B131">
        <v>4.72</v>
      </c>
      <c r="C131">
        <f t="shared" si="13"/>
        <v>-3.6734693877551142E-2</v>
      </c>
      <c r="E131">
        <f t="shared" si="14"/>
        <v>-3.3585290193557819E-2</v>
      </c>
      <c r="F131">
        <f t="shared" si="15"/>
        <v>1.127971717385491E-3</v>
      </c>
      <c r="G131">
        <f t="shared" si="16"/>
        <v>9.2634318762309018E-4</v>
      </c>
      <c r="J131">
        <f t="shared" si="17"/>
        <v>-0.71410965040334173</v>
      </c>
      <c r="L131" s="23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spans="1:25" x14ac:dyDescent="0.25">
      <c r="A132" s="2">
        <v>40857</v>
      </c>
      <c r="B132">
        <v>4.4000000000000004</v>
      </c>
      <c r="C132">
        <f t="shared" si="13"/>
        <v>-6.77966101694914E-2</v>
      </c>
      <c r="E132">
        <f t="shared" si="14"/>
        <v>-6.4647206485498085E-2</v>
      </c>
      <c r="F132">
        <f t="shared" si="15"/>
        <v>4.1792613063786257E-3</v>
      </c>
      <c r="G132">
        <f t="shared" si="16"/>
        <v>3.7819797494127671E-3</v>
      </c>
      <c r="J132">
        <f t="shared" si="17"/>
        <v>-1.3745658815765387</v>
      </c>
    </row>
    <row r="133" spans="1:25" x14ac:dyDescent="0.25">
      <c r="A133" s="2">
        <v>40858</v>
      </c>
      <c r="B133">
        <v>4.1500000000000004</v>
      </c>
      <c r="C133">
        <f t="shared" ref="C133:C196" si="26">(B133-B132)/B132</f>
        <v>-5.6818181818181816E-2</v>
      </c>
      <c r="E133">
        <f t="shared" ref="E133:E196" si="27">C133-$D$3</f>
        <v>-5.3668778134188494E-2</v>
      </c>
      <c r="F133">
        <f t="shared" ref="F133:F196" si="28">E133^2</f>
        <v>2.8803377464167489E-3</v>
      </c>
      <c r="G133">
        <f t="shared" ref="G133:G196" si="29">(E133-$D$3)^2</f>
        <v>2.5522071948390328E-3</v>
      </c>
      <c r="J133">
        <f t="shared" ref="J133:J196" si="30">E133/$I$3</f>
        <v>-1.1411362584662514</v>
      </c>
    </row>
    <row r="134" spans="1:25" x14ac:dyDescent="0.25">
      <c r="A134" s="2">
        <v>40861</v>
      </c>
      <c r="B134">
        <v>4.1399999999999997</v>
      </c>
      <c r="C134">
        <f t="shared" si="26"/>
        <v>-2.4096385542170299E-3</v>
      </c>
      <c r="E134">
        <f t="shared" si="27"/>
        <v>7.3976512977629114E-4</v>
      </c>
      <c r="F134">
        <f t="shared" si="28"/>
        <v>5.4725244723293291E-7</v>
      </c>
      <c r="G134">
        <f t="shared" si="29"/>
        <v>1.5125634061998132E-5</v>
      </c>
      <c r="J134">
        <f t="shared" si="30"/>
        <v>1.5729309324427426E-2</v>
      </c>
    </row>
    <row r="135" spans="1:25" x14ac:dyDescent="0.25">
      <c r="A135" s="2">
        <v>40862</v>
      </c>
      <c r="B135">
        <v>3.91</v>
      </c>
      <c r="C135">
        <f t="shared" si="26"/>
        <v>-5.5555555555555448E-2</v>
      </c>
      <c r="E135">
        <f t="shared" si="27"/>
        <v>-5.2406151871562126E-2</v>
      </c>
      <c r="F135">
        <f t="shared" si="28"/>
        <v>2.7464047539852345E-3</v>
      </c>
      <c r="G135">
        <f t="shared" si="29"/>
        <v>2.4262272420135628E-3</v>
      </c>
      <c r="J135">
        <f t="shared" si="30"/>
        <v>-1.1142895766660406</v>
      </c>
    </row>
    <row r="136" spans="1:25" x14ac:dyDescent="0.25">
      <c r="A136" s="2">
        <v>40863</v>
      </c>
      <c r="B136">
        <v>3.9167999999999998</v>
      </c>
      <c r="C136">
        <f t="shared" si="26"/>
        <v>1.7391304347825307E-3</v>
      </c>
      <c r="E136">
        <f t="shared" si="27"/>
        <v>4.8885341187758519E-3</v>
      </c>
      <c r="F136">
        <f t="shared" si="28"/>
        <v>2.3897765830435595E-5</v>
      </c>
      <c r="G136">
        <f t="shared" si="29"/>
        <v>6.4608444121185712E-5</v>
      </c>
      <c r="J136">
        <f t="shared" si="30"/>
        <v>0.10394280860534147</v>
      </c>
    </row>
    <row r="137" spans="1:25" x14ac:dyDescent="0.25">
      <c r="A137" s="2">
        <v>40864</v>
      </c>
      <c r="B137">
        <v>3.73</v>
      </c>
      <c r="C137">
        <f t="shared" si="26"/>
        <v>-4.769199346405225E-2</v>
      </c>
      <c r="E137">
        <f t="shared" si="27"/>
        <v>-4.4542589780058928E-2</v>
      </c>
      <c r="F137">
        <f t="shared" si="28"/>
        <v>1.9840423043146101E-3</v>
      </c>
      <c r="G137">
        <f t="shared" si="29"/>
        <v>1.713395855183519E-3</v>
      </c>
      <c r="J137">
        <f t="shared" si="30"/>
        <v>-0.94709002163091827</v>
      </c>
    </row>
    <row r="138" spans="1:25" x14ac:dyDescent="0.25">
      <c r="A138" s="2">
        <v>40865</v>
      </c>
      <c r="B138">
        <v>3.73</v>
      </c>
      <c r="C138">
        <f t="shared" si="26"/>
        <v>0</v>
      </c>
      <c r="E138">
        <f t="shared" si="27"/>
        <v>3.149403683993321E-3</v>
      </c>
      <c r="F138">
        <f t="shared" si="28"/>
        <v>9.9187435647507029E-6</v>
      </c>
      <c r="G138">
        <f t="shared" si="29"/>
        <v>3.9674974259002812E-5</v>
      </c>
      <c r="J138">
        <f t="shared" si="30"/>
        <v>6.6964422543142527E-2</v>
      </c>
    </row>
    <row r="139" spans="1:25" x14ac:dyDescent="0.25">
      <c r="A139" s="2">
        <v>40868</v>
      </c>
      <c r="B139">
        <v>3.56</v>
      </c>
      <c r="C139">
        <f t="shared" si="26"/>
        <v>-4.5576407506702395E-2</v>
      </c>
      <c r="E139">
        <f t="shared" si="27"/>
        <v>-4.2427003822709072E-2</v>
      </c>
      <c r="F139">
        <f t="shared" si="28"/>
        <v>1.8000506533721703E-3</v>
      </c>
      <c r="G139">
        <f t="shared" si="29"/>
        <v>1.5427298726568436E-3</v>
      </c>
      <c r="J139">
        <f t="shared" si="30"/>
        <v>-0.90210722292069279</v>
      </c>
    </row>
    <row r="140" spans="1:25" x14ac:dyDescent="0.25">
      <c r="A140" s="2">
        <v>40869</v>
      </c>
      <c r="B140">
        <v>3.61</v>
      </c>
      <c r="C140">
        <f t="shared" si="26"/>
        <v>1.4044943820224668E-2</v>
      </c>
      <c r="E140">
        <f t="shared" si="27"/>
        <v>1.7194347504217989E-2</v>
      </c>
      <c r="F140">
        <f t="shared" si="28"/>
        <v>2.9564558609580739E-4</v>
      </c>
      <c r="G140">
        <f t="shared" si="29"/>
        <v>4.1386821240784914E-4</v>
      </c>
      <c r="J140">
        <f t="shared" si="30"/>
        <v>0.36559605155669955</v>
      </c>
    </row>
    <row r="141" spans="1:25" x14ac:dyDescent="0.25">
      <c r="A141" s="2">
        <v>40870</v>
      </c>
      <c r="B141">
        <v>3.51</v>
      </c>
      <c r="C141">
        <f t="shared" si="26"/>
        <v>-2.7700831024930775E-2</v>
      </c>
      <c r="E141">
        <f t="shared" si="27"/>
        <v>-2.4551427340937453E-2</v>
      </c>
      <c r="F141">
        <f t="shared" si="28"/>
        <v>6.0277258447733113E-4</v>
      </c>
      <c r="G141">
        <f t="shared" si="29"/>
        <v>4.5804661661239622E-4</v>
      </c>
      <c r="J141">
        <f t="shared" si="30"/>
        <v>-0.5220264911899698</v>
      </c>
    </row>
    <row r="142" spans="1:25" x14ac:dyDescent="0.25">
      <c r="A142" s="2">
        <v>40872</v>
      </c>
      <c r="B142">
        <v>3.44</v>
      </c>
      <c r="C142">
        <f t="shared" si="26"/>
        <v>-1.9943019943019898E-2</v>
      </c>
      <c r="E142">
        <f t="shared" si="27"/>
        <v>-1.6793616259026575E-2</v>
      </c>
      <c r="F142">
        <f t="shared" si="28"/>
        <v>2.8202554705544173E-4</v>
      </c>
      <c r="G142">
        <f t="shared" si="29"/>
        <v>1.8616453679269561E-4</v>
      </c>
      <c r="J142">
        <f t="shared" si="30"/>
        <v>-0.35707547460887173</v>
      </c>
    </row>
    <row r="143" spans="1:25" x14ac:dyDescent="0.25">
      <c r="A143" s="2">
        <v>40875</v>
      </c>
      <c r="B143">
        <v>3.5</v>
      </c>
      <c r="C143">
        <f t="shared" si="26"/>
        <v>1.7441860465116296E-2</v>
      </c>
      <c r="E143">
        <f t="shared" si="27"/>
        <v>2.0591264149109618E-2</v>
      </c>
      <c r="F143">
        <f t="shared" si="28"/>
        <v>4.2400015925840709E-4</v>
      </c>
      <c r="G143">
        <f t="shared" si="29"/>
        <v>5.6361930916172867E-4</v>
      </c>
      <c r="J143">
        <f t="shared" si="30"/>
        <v>0.43782323624835229</v>
      </c>
    </row>
    <row r="144" spans="1:25" x14ac:dyDescent="0.25">
      <c r="A144" s="2">
        <v>40876</v>
      </c>
      <c r="B144">
        <v>3.26</v>
      </c>
      <c r="C144">
        <f t="shared" si="26"/>
        <v>-6.857142857142863E-2</v>
      </c>
      <c r="E144">
        <f t="shared" si="27"/>
        <v>-6.5422024887435315E-2</v>
      </c>
      <c r="F144">
        <f t="shared" si="28"/>
        <v>4.2800413403722062E-3</v>
      </c>
      <c r="G144">
        <f t="shared" si="29"/>
        <v>3.8778793515473731E-3</v>
      </c>
      <c r="J144">
        <f t="shared" si="30"/>
        <v>-1.3910405136236248</v>
      </c>
    </row>
    <row r="145" spans="1:10" x14ac:dyDescent="0.25">
      <c r="A145" s="2">
        <v>40877</v>
      </c>
      <c r="B145">
        <v>3.5300000000000002</v>
      </c>
      <c r="C145">
        <f t="shared" si="26"/>
        <v>8.2822085889570699E-2</v>
      </c>
      <c r="E145">
        <f t="shared" si="27"/>
        <v>8.5971489573564014E-2</v>
      </c>
      <c r="F145">
        <f t="shared" si="28"/>
        <v>7.3910970194974264E-3</v>
      </c>
      <c r="G145">
        <f t="shared" si="29"/>
        <v>7.9425336150249267E-3</v>
      </c>
      <c r="J145">
        <f t="shared" si="30"/>
        <v>1.827974985781379</v>
      </c>
    </row>
    <row r="146" spans="1:10" x14ac:dyDescent="0.25">
      <c r="A146" s="2">
        <v>40878</v>
      </c>
      <c r="B146">
        <v>3.56</v>
      </c>
      <c r="C146">
        <f t="shared" si="26"/>
        <v>8.4985835694050427E-3</v>
      </c>
      <c r="E146">
        <f t="shared" si="27"/>
        <v>1.1647987253398363E-2</v>
      </c>
      <c r="F146">
        <f t="shared" si="28"/>
        <v>1.3567560705533076E-4</v>
      </c>
      <c r="G146">
        <f t="shared" si="29"/>
        <v>2.1896277855400155E-4</v>
      </c>
      <c r="J146">
        <f t="shared" si="30"/>
        <v>0.24766616746465975</v>
      </c>
    </row>
    <row r="147" spans="1:10" x14ac:dyDescent="0.25">
      <c r="A147" s="2">
        <v>40879</v>
      </c>
      <c r="B147">
        <v>3.81</v>
      </c>
      <c r="C147">
        <f t="shared" si="26"/>
        <v>7.02247191011236E-2</v>
      </c>
      <c r="E147">
        <f t="shared" si="27"/>
        <v>7.3374122785116916E-2</v>
      </c>
      <c r="F147">
        <f t="shared" si="28"/>
        <v>5.3837618944854136E-3</v>
      </c>
      <c r="G147">
        <f t="shared" si="29"/>
        <v>5.8558501032686143E-3</v>
      </c>
      <c r="J147">
        <f t="shared" si="30"/>
        <v>1.5601225676109329</v>
      </c>
    </row>
    <row r="148" spans="1:10" x14ac:dyDescent="0.25">
      <c r="A148" s="2">
        <v>40882</v>
      </c>
      <c r="B148">
        <v>3.79</v>
      </c>
      <c r="C148">
        <f t="shared" si="26"/>
        <v>-5.2493438320210016E-3</v>
      </c>
      <c r="E148">
        <f t="shared" si="27"/>
        <v>-2.0999401480276806E-3</v>
      </c>
      <c r="F148">
        <f t="shared" si="28"/>
        <v>4.4097486252985173E-6</v>
      </c>
      <c r="G148">
        <f t="shared" si="29"/>
        <v>1.1013737133215051E-6</v>
      </c>
      <c r="J148">
        <f t="shared" si="30"/>
        <v>-4.4650128563237274E-2</v>
      </c>
    </row>
    <row r="149" spans="1:10" x14ac:dyDescent="0.25">
      <c r="A149" s="2">
        <v>40883</v>
      </c>
      <c r="B149">
        <v>3.67</v>
      </c>
      <c r="C149">
        <f t="shared" si="26"/>
        <v>-3.1662269129287629E-2</v>
      </c>
      <c r="E149">
        <f t="shared" si="27"/>
        <v>-2.8512865445294307E-2</v>
      </c>
      <c r="F149">
        <f t="shared" si="28"/>
        <v>8.1298349590145811E-4</v>
      </c>
      <c r="G149">
        <f t="shared" si="29"/>
        <v>6.4330519251697723E-4</v>
      </c>
      <c r="J149">
        <f t="shared" si="30"/>
        <v>-0.60625685405101115</v>
      </c>
    </row>
    <row r="150" spans="1:10" x14ac:dyDescent="0.25">
      <c r="A150" s="2">
        <v>40884</v>
      </c>
      <c r="B150">
        <v>3.7</v>
      </c>
      <c r="C150">
        <f t="shared" si="26"/>
        <v>8.1743869209809951E-3</v>
      </c>
      <c r="E150">
        <f t="shared" si="27"/>
        <v>1.1323790604974316E-2</v>
      </c>
      <c r="F150">
        <f t="shared" si="28"/>
        <v>1.2822823366530459E-4</v>
      </c>
      <c r="G150">
        <f t="shared" si="29"/>
        <v>2.0947335292620541E-4</v>
      </c>
      <c r="J150">
        <f t="shared" si="30"/>
        <v>0.24077291288999958</v>
      </c>
    </row>
    <row r="151" spans="1:10" x14ac:dyDescent="0.25">
      <c r="A151" s="2">
        <v>40885</v>
      </c>
      <c r="B151">
        <v>3.67</v>
      </c>
      <c r="C151">
        <f t="shared" si="26"/>
        <v>-8.1081081081081745E-3</v>
      </c>
      <c r="E151">
        <f t="shared" si="27"/>
        <v>-4.9587044241148539E-3</v>
      </c>
      <c r="F151">
        <f t="shared" si="28"/>
        <v>2.4588749565736224E-5</v>
      </c>
      <c r="G151">
        <f t="shared" si="29"/>
        <v>3.2735691682043266E-6</v>
      </c>
      <c r="J151">
        <f t="shared" si="30"/>
        <v>-0.10543480977387512</v>
      </c>
    </row>
    <row r="152" spans="1:10" x14ac:dyDescent="0.25">
      <c r="A152" s="2">
        <v>40886</v>
      </c>
      <c r="B152">
        <v>3.61</v>
      </c>
      <c r="C152">
        <f t="shared" si="26"/>
        <v>-1.6348773841961869E-2</v>
      </c>
      <c r="E152">
        <f t="shared" si="27"/>
        <v>-1.3199370157968548E-2</v>
      </c>
      <c r="F152">
        <f t="shared" si="28"/>
        <v>1.7422337256707066E-4</v>
      </c>
      <c r="G152">
        <f t="shared" si="29"/>
        <v>1.0100182612802607E-4</v>
      </c>
      <c r="J152">
        <f t="shared" si="30"/>
        <v>-0.28065255815056905</v>
      </c>
    </row>
    <row r="153" spans="1:10" x14ac:dyDescent="0.25">
      <c r="A153" s="2">
        <v>40889</v>
      </c>
      <c r="B153">
        <v>3.56</v>
      </c>
      <c r="C153">
        <f t="shared" si="26"/>
        <v>-1.3850415512465325E-2</v>
      </c>
      <c r="E153">
        <f t="shared" si="27"/>
        <v>-1.0701011828472004E-2</v>
      </c>
      <c r="F153">
        <f t="shared" si="28"/>
        <v>1.1451165415309775E-4</v>
      </c>
      <c r="G153">
        <f t="shared" si="29"/>
        <v>5.7026785567756793E-5</v>
      </c>
      <c r="J153">
        <f t="shared" si="30"/>
        <v>-0.22753103432341235</v>
      </c>
    </row>
    <row r="154" spans="1:10" x14ac:dyDescent="0.25">
      <c r="A154" s="2">
        <v>40890</v>
      </c>
      <c r="B154">
        <v>3.49</v>
      </c>
      <c r="C154">
        <f t="shared" si="26"/>
        <v>-1.9662921348314561E-2</v>
      </c>
      <c r="E154">
        <f t="shared" si="27"/>
        <v>-1.6513517664321239E-2</v>
      </c>
      <c r="F154">
        <f t="shared" si="28"/>
        <v>2.7269626564984956E-4</v>
      </c>
      <c r="G154">
        <f t="shared" si="29"/>
        <v>1.785995424791961E-4</v>
      </c>
      <c r="J154">
        <f t="shared" si="30"/>
        <v>-0.35111985807583779</v>
      </c>
    </row>
    <row r="155" spans="1:10" x14ac:dyDescent="0.25">
      <c r="A155" s="2">
        <v>40891</v>
      </c>
      <c r="B155">
        <v>3.45</v>
      </c>
      <c r="C155">
        <f t="shared" si="26"/>
        <v>-1.1461318051575941E-2</v>
      </c>
      <c r="E155">
        <f t="shared" si="27"/>
        <v>-8.3119143675826207E-3</v>
      </c>
      <c r="F155">
        <f t="shared" si="28"/>
        <v>6.9087920454026391E-5</v>
      </c>
      <c r="G155">
        <f t="shared" si="29"/>
        <v>2.6651516558173663E-5</v>
      </c>
      <c r="J155">
        <f t="shared" si="30"/>
        <v>-0.17673267758024264</v>
      </c>
    </row>
    <row r="156" spans="1:10" x14ac:dyDescent="0.25">
      <c r="A156" s="2">
        <v>40892</v>
      </c>
      <c r="B156">
        <v>3.38</v>
      </c>
      <c r="C156">
        <f t="shared" si="26"/>
        <v>-2.028985507246385E-2</v>
      </c>
      <c r="E156">
        <f t="shared" si="27"/>
        <v>-1.7140451388470528E-2</v>
      </c>
      <c r="F156">
        <f t="shared" si="28"/>
        <v>2.9379507380052121E-4</v>
      </c>
      <c r="G156">
        <f t="shared" si="29"/>
        <v>1.9574941586895692E-4</v>
      </c>
      <c r="J156">
        <f t="shared" si="30"/>
        <v>-0.364450081515866</v>
      </c>
    </row>
    <row r="157" spans="1:10" x14ac:dyDescent="0.25">
      <c r="A157" s="2">
        <v>40893</v>
      </c>
      <c r="B157">
        <v>3.32</v>
      </c>
      <c r="C157">
        <f t="shared" si="26"/>
        <v>-1.7751479289940846E-2</v>
      </c>
      <c r="E157">
        <f t="shared" si="27"/>
        <v>-1.4602075605947526E-2</v>
      </c>
      <c r="F157">
        <f t="shared" si="28"/>
        <v>2.1322061200180779E-4</v>
      </c>
      <c r="G157">
        <f t="shared" si="29"/>
        <v>1.3116369415191821E-4</v>
      </c>
      <c r="J157">
        <f t="shared" si="30"/>
        <v>-0.31047768371304724</v>
      </c>
    </row>
    <row r="158" spans="1:10" x14ac:dyDescent="0.25">
      <c r="A158" s="2">
        <v>40896</v>
      </c>
      <c r="B158">
        <v>3.3</v>
      </c>
      <c r="C158">
        <f t="shared" si="26"/>
        <v>-6.0240963855421742E-3</v>
      </c>
      <c r="E158">
        <f t="shared" si="27"/>
        <v>-2.8746927015488532E-3</v>
      </c>
      <c r="F158">
        <f t="shared" si="28"/>
        <v>8.2638581283382435E-6</v>
      </c>
      <c r="G158">
        <f t="shared" si="29"/>
        <v>7.5466123875604724E-8</v>
      </c>
      <c r="J158">
        <f t="shared" si="30"/>
        <v>-6.1123360503636717E-2</v>
      </c>
    </row>
    <row r="159" spans="1:10" x14ac:dyDescent="0.25">
      <c r="A159" s="2">
        <v>40897</v>
      </c>
      <c r="B159">
        <v>3.31</v>
      </c>
      <c r="C159">
        <f t="shared" si="26"/>
        <v>3.0303030303031006E-3</v>
      </c>
      <c r="E159">
        <f t="shared" si="27"/>
        <v>6.1797067142964216E-3</v>
      </c>
      <c r="F159">
        <f t="shared" si="28"/>
        <v>3.8188775074720274E-5</v>
      </c>
      <c r="G159">
        <f t="shared" si="29"/>
        <v>8.7032300823477812E-5</v>
      </c>
      <c r="J159">
        <f t="shared" si="30"/>
        <v>0.13139645886364504</v>
      </c>
    </row>
    <row r="160" spans="1:10" x14ac:dyDescent="0.25">
      <c r="A160" s="2">
        <v>40898</v>
      </c>
      <c r="B160">
        <v>3.43</v>
      </c>
      <c r="C160">
        <f t="shared" si="26"/>
        <v>3.6253776435045348E-2</v>
      </c>
      <c r="E160">
        <f t="shared" si="27"/>
        <v>3.9403180119038671E-2</v>
      </c>
      <c r="F160">
        <f t="shared" si="28"/>
        <v>1.5526106034934044E-3</v>
      </c>
      <c r="G160">
        <f t="shared" si="29"/>
        <v>1.8107223883140607E-3</v>
      </c>
      <c r="J160">
        <f t="shared" si="30"/>
        <v>0.83781295374913733</v>
      </c>
    </row>
    <row r="161" spans="1:10" x14ac:dyDescent="0.25">
      <c r="A161" s="2">
        <v>40899</v>
      </c>
      <c r="B161">
        <v>3.69</v>
      </c>
      <c r="C161">
        <f t="shared" si="26"/>
        <v>7.5801749271136962E-2</v>
      </c>
      <c r="E161">
        <f t="shared" si="27"/>
        <v>7.8951152955130277E-2</v>
      </c>
      <c r="F161">
        <f t="shared" si="28"/>
        <v>6.2332845529443764E-3</v>
      </c>
      <c r="G161">
        <f t="shared" si="29"/>
        <v>6.7405014004539411E-3</v>
      </c>
      <c r="J161">
        <f t="shared" si="30"/>
        <v>1.6787045730676271</v>
      </c>
    </row>
    <row r="162" spans="1:10" x14ac:dyDescent="0.25">
      <c r="A162" s="2">
        <v>40900</v>
      </c>
      <c r="B162">
        <v>3.66</v>
      </c>
      <c r="C162">
        <f t="shared" si="26"/>
        <v>-8.1300813008129552E-3</v>
      </c>
      <c r="E162">
        <f t="shared" si="27"/>
        <v>-4.9806776168196346E-3</v>
      </c>
      <c r="F162">
        <f t="shared" si="28"/>
        <v>2.4807149522688117E-5</v>
      </c>
      <c r="G162">
        <f t="shared" si="29"/>
        <v>3.3535642170491538E-6</v>
      </c>
      <c r="J162">
        <f t="shared" si="30"/>
        <v>-0.10590201636551762</v>
      </c>
    </row>
    <row r="163" spans="1:10" x14ac:dyDescent="0.25">
      <c r="A163" s="2">
        <v>40904</v>
      </c>
      <c r="B163">
        <v>3.5300000000000002</v>
      </c>
      <c r="C163">
        <f t="shared" si="26"/>
        <v>-3.5519125683060079E-2</v>
      </c>
      <c r="E163">
        <f t="shared" si="27"/>
        <v>-3.2369721999066757E-2</v>
      </c>
      <c r="F163">
        <f t="shared" si="28"/>
        <v>1.0477989022968663E-3</v>
      </c>
      <c r="G163">
        <f t="shared" si="29"/>
        <v>8.5382700243421606E-4</v>
      </c>
      <c r="J163">
        <f t="shared" si="30"/>
        <v>-0.68826354416436875</v>
      </c>
    </row>
    <row r="164" spans="1:10" x14ac:dyDescent="0.25">
      <c r="A164" s="2">
        <v>40905</v>
      </c>
      <c r="B164">
        <v>3.51</v>
      </c>
      <c r="C164">
        <f t="shared" si="26"/>
        <v>-5.6657223796035298E-3</v>
      </c>
      <c r="E164">
        <f t="shared" si="27"/>
        <v>-2.5163186956102088E-3</v>
      </c>
      <c r="F164">
        <f t="shared" si="28"/>
        <v>6.3318597778774622E-6</v>
      </c>
      <c r="G164">
        <f t="shared" si="29"/>
        <v>4.0079660251604534E-7</v>
      </c>
      <c r="J164">
        <f t="shared" si="30"/>
        <v>-5.3503407404539197E-2</v>
      </c>
    </row>
    <row r="165" spans="1:10" x14ac:dyDescent="0.25">
      <c r="A165" s="2">
        <v>40906</v>
      </c>
      <c r="B165">
        <v>3.39</v>
      </c>
      <c r="C165">
        <f t="shared" si="26"/>
        <v>-3.4188034188034094E-2</v>
      </c>
      <c r="E165">
        <f t="shared" si="27"/>
        <v>-3.1038630504040772E-2</v>
      </c>
      <c r="F165">
        <f t="shared" si="28"/>
        <v>9.6339658356637029E-4</v>
      </c>
      <c r="G165">
        <f t="shared" si="29"/>
        <v>7.77808972620054E-4</v>
      </c>
      <c r="J165">
        <f t="shared" si="30"/>
        <v>-0.65996111543173874</v>
      </c>
    </row>
    <row r="166" spans="1:10" x14ac:dyDescent="0.25">
      <c r="A166" s="2">
        <v>40907</v>
      </c>
      <c r="B166">
        <v>3.38</v>
      </c>
      <c r="C166">
        <f t="shared" si="26"/>
        <v>-2.9498525073746993E-3</v>
      </c>
      <c r="E166">
        <f t="shared" si="27"/>
        <v>1.9955117661862171E-4</v>
      </c>
      <c r="F166">
        <f t="shared" si="28"/>
        <v>3.9820672089876354E-8</v>
      </c>
      <c r="G166">
        <f t="shared" si="29"/>
        <v>1.1215498658416356E-5</v>
      </c>
      <c r="J166">
        <f t="shared" si="30"/>
        <v>4.2429712576976166E-3</v>
      </c>
    </row>
    <row r="167" spans="1:10" x14ac:dyDescent="0.25">
      <c r="A167" s="2">
        <v>40911</v>
      </c>
      <c r="B167">
        <v>3.67</v>
      </c>
      <c r="C167">
        <f t="shared" si="26"/>
        <v>8.5798816568047345E-2</v>
      </c>
      <c r="E167">
        <f t="shared" si="27"/>
        <v>8.8948220252040661E-2</v>
      </c>
      <c r="F167">
        <f t="shared" si="28"/>
        <v>7.9117858860055356E-3</v>
      </c>
      <c r="G167">
        <f t="shared" si="29"/>
        <v>8.4819723346631383E-3</v>
      </c>
      <c r="J167">
        <f t="shared" si="30"/>
        <v>1.8912679361147247</v>
      </c>
    </row>
    <row r="168" spans="1:10" x14ac:dyDescent="0.25">
      <c r="A168" s="2">
        <v>40912</v>
      </c>
      <c r="B168">
        <v>3.64</v>
      </c>
      <c r="C168">
        <f t="shared" si="26"/>
        <v>-8.1743869209808737E-3</v>
      </c>
      <c r="E168">
        <f t="shared" si="27"/>
        <v>-5.0249832369875531E-3</v>
      </c>
      <c r="F168">
        <f t="shared" si="28"/>
        <v>2.5250456532005908E-5</v>
      </c>
      <c r="G168">
        <f t="shared" si="29"/>
        <v>3.5177986596100432E-6</v>
      </c>
      <c r="J168">
        <f t="shared" si="30"/>
        <v>-0.10684406780371196</v>
      </c>
    </row>
    <row r="169" spans="1:10" x14ac:dyDescent="0.25">
      <c r="A169" s="2">
        <v>40913</v>
      </c>
      <c r="B169">
        <v>3.56</v>
      </c>
      <c r="C169">
        <f t="shared" si="26"/>
        <v>-2.1978021978021997E-2</v>
      </c>
      <c r="E169">
        <f t="shared" si="27"/>
        <v>-1.8828618294028675E-2</v>
      </c>
      <c r="F169">
        <f t="shared" si="28"/>
        <v>3.5451686686223128E-4</v>
      </c>
      <c r="G169">
        <f t="shared" si="29"/>
        <v>2.4583777078754604E-4</v>
      </c>
      <c r="J169">
        <f t="shared" si="30"/>
        <v>-0.40034485186928281</v>
      </c>
    </row>
    <row r="170" spans="1:10" x14ac:dyDescent="0.25">
      <c r="A170" s="2">
        <v>40914</v>
      </c>
      <c r="B170">
        <v>3.58</v>
      </c>
      <c r="C170">
        <f t="shared" si="26"/>
        <v>5.6179775280898927E-3</v>
      </c>
      <c r="E170">
        <f t="shared" si="27"/>
        <v>8.7673812120832133E-3</v>
      </c>
      <c r="F170">
        <f t="shared" si="28"/>
        <v>7.6866973317989715E-5</v>
      </c>
      <c r="G170">
        <f t="shared" si="29"/>
        <v>1.4200976225935781E-4</v>
      </c>
      <c r="J170">
        <f t="shared" si="30"/>
        <v>0.18641707414856587</v>
      </c>
    </row>
    <row r="171" spans="1:10" x14ac:dyDescent="0.25">
      <c r="A171" s="2">
        <v>40917</v>
      </c>
      <c r="B171">
        <v>3.48</v>
      </c>
      <c r="C171">
        <f t="shared" si="26"/>
        <v>-2.7932960893854771E-2</v>
      </c>
      <c r="E171">
        <f t="shared" si="27"/>
        <v>-2.4783557209861449E-2</v>
      </c>
      <c r="F171">
        <f t="shared" si="28"/>
        <v>6.142247079744754E-4</v>
      </c>
      <c r="G171">
        <f t="shared" si="29"/>
        <v>4.6803659878083228E-4</v>
      </c>
      <c r="J171">
        <f t="shared" si="30"/>
        <v>-0.52696216923801253</v>
      </c>
    </row>
    <row r="172" spans="1:10" x14ac:dyDescent="0.25">
      <c r="A172" s="2">
        <v>40918</v>
      </c>
      <c r="B172">
        <v>3.31</v>
      </c>
      <c r="C172">
        <f t="shared" si="26"/>
        <v>-4.885057471264366E-2</v>
      </c>
      <c r="E172">
        <f t="shared" si="27"/>
        <v>-4.5701171028650338E-2</v>
      </c>
      <c r="F172">
        <f t="shared" si="28"/>
        <v>2.088597033389949E-3</v>
      </c>
      <c r="G172">
        <f t="shared" si="29"/>
        <v>1.8106529041538191E-3</v>
      </c>
      <c r="J172">
        <f t="shared" si="30"/>
        <v>-0.97172443883045101</v>
      </c>
    </row>
    <row r="173" spans="1:10" x14ac:dyDescent="0.25">
      <c r="A173" s="2">
        <v>40919</v>
      </c>
      <c r="B173">
        <v>3.25</v>
      </c>
      <c r="C173">
        <f t="shared" si="26"/>
        <v>-1.8126888217522674E-2</v>
      </c>
      <c r="E173">
        <f t="shared" si="27"/>
        <v>-1.4977484533529354E-2</v>
      </c>
      <c r="F173">
        <f t="shared" si="28"/>
        <v>2.2432504295211099E-4</v>
      </c>
      <c r="G173">
        <f t="shared" si="29"/>
        <v>1.3990349658316104E-4</v>
      </c>
      <c r="J173">
        <f t="shared" si="30"/>
        <v>-0.31845984305985486</v>
      </c>
    </row>
    <row r="174" spans="1:10" x14ac:dyDescent="0.25">
      <c r="A174" s="2">
        <v>40920</v>
      </c>
      <c r="B174">
        <v>3.29</v>
      </c>
      <c r="C174">
        <f t="shared" si="26"/>
        <v>1.2307692307692318E-2</v>
      </c>
      <c r="E174">
        <f t="shared" si="27"/>
        <v>1.5457095991685639E-2</v>
      </c>
      <c r="F174">
        <f t="shared" si="28"/>
        <v>2.3892181649618423E-4</v>
      </c>
      <c r="G174">
        <f t="shared" si="29"/>
        <v>3.4620183018104124E-4</v>
      </c>
      <c r="J174">
        <f t="shared" si="30"/>
        <v>0.32865761621410072</v>
      </c>
    </row>
    <row r="175" spans="1:10" x14ac:dyDescent="0.25">
      <c r="A175" s="2">
        <v>40921</v>
      </c>
      <c r="B175">
        <v>3.2500999999999998</v>
      </c>
      <c r="C175">
        <f t="shared" si="26"/>
        <v>-1.2127659574468166E-2</v>
      </c>
      <c r="E175">
        <f t="shared" si="27"/>
        <v>-8.9782558904748459E-3</v>
      </c>
      <c r="F175">
        <f t="shared" si="28"/>
        <v>8.0609078834846271E-5</v>
      </c>
      <c r="G175">
        <f t="shared" si="29"/>
        <v>3.3975518045004544E-5</v>
      </c>
      <c r="J175">
        <f t="shared" si="30"/>
        <v>-0.19090081217784308</v>
      </c>
    </row>
    <row r="176" spans="1:10" x14ac:dyDescent="0.25">
      <c r="A176" s="2">
        <v>40925</v>
      </c>
      <c r="B176">
        <v>3.2800000000000002</v>
      </c>
      <c r="C176">
        <f t="shared" si="26"/>
        <v>9.1997169317868631E-3</v>
      </c>
      <c r="E176">
        <f t="shared" si="27"/>
        <v>1.2349120615780184E-2</v>
      </c>
      <c r="F176">
        <f t="shared" si="28"/>
        <v>1.5250077998308714E-4</v>
      </c>
      <c r="G176">
        <f t="shared" si="29"/>
        <v>2.4020425547066979E-4</v>
      </c>
      <c r="J176">
        <f t="shared" si="30"/>
        <v>0.26257406605392491</v>
      </c>
    </row>
    <row r="177" spans="1:10" x14ac:dyDescent="0.25">
      <c r="A177" s="2">
        <v>40926</v>
      </c>
      <c r="B177">
        <v>3.03</v>
      </c>
      <c r="C177">
        <f t="shared" si="26"/>
        <v>-7.6219512195122074E-2</v>
      </c>
      <c r="E177">
        <f t="shared" si="27"/>
        <v>-7.3070108511128759E-2</v>
      </c>
      <c r="F177">
        <f t="shared" si="28"/>
        <v>5.3392407578281313E-3</v>
      </c>
      <c r="G177">
        <f t="shared" si="29"/>
        <v>4.888904963523402E-3</v>
      </c>
      <c r="J177">
        <f t="shared" si="30"/>
        <v>-1.5536584422255597</v>
      </c>
    </row>
    <row r="178" spans="1:10" x14ac:dyDescent="0.25">
      <c r="A178" s="2">
        <v>40927</v>
      </c>
      <c r="B178">
        <v>3.2</v>
      </c>
      <c r="C178">
        <f t="shared" si="26"/>
        <v>5.6105610561056229E-2</v>
      </c>
      <c r="E178">
        <f t="shared" si="27"/>
        <v>5.9255014245049552E-2</v>
      </c>
      <c r="F178">
        <f t="shared" si="28"/>
        <v>3.5111567131810252E-3</v>
      </c>
      <c r="G178">
        <f t="shared" si="29"/>
        <v>3.8943113770626477E-3</v>
      </c>
      <c r="J178">
        <f t="shared" si="30"/>
        <v>1.2599140059029166</v>
      </c>
    </row>
    <row r="179" spans="1:10" x14ac:dyDescent="0.25">
      <c r="A179" s="2">
        <v>40928</v>
      </c>
      <c r="B179">
        <v>3.13</v>
      </c>
      <c r="C179">
        <f t="shared" si="26"/>
        <v>-2.1875000000000089E-2</v>
      </c>
      <c r="E179">
        <f t="shared" si="27"/>
        <v>-1.8725596316006766E-2</v>
      </c>
      <c r="F179">
        <f t="shared" si="28"/>
        <v>3.5064795739004619E-4</v>
      </c>
      <c r="G179">
        <f t="shared" si="29"/>
        <v>2.4261777690958995E-4</v>
      </c>
      <c r="J179">
        <f t="shared" si="30"/>
        <v>-0.39815433964547603</v>
      </c>
    </row>
    <row r="180" spans="1:10" x14ac:dyDescent="0.25">
      <c r="A180" s="2">
        <v>40931</v>
      </c>
      <c r="B180">
        <v>3.03</v>
      </c>
      <c r="C180">
        <f t="shared" si="26"/>
        <v>-3.1948881789137407E-2</v>
      </c>
      <c r="E180">
        <f t="shared" si="27"/>
        <v>-2.8799478105144084E-2</v>
      </c>
      <c r="F180">
        <f t="shared" si="28"/>
        <v>8.2940993912867351E-4</v>
      </c>
      <c r="G180">
        <f t="shared" si="29"/>
        <v>6.5792631781057265E-4</v>
      </c>
      <c r="J180">
        <f t="shared" si="30"/>
        <v>-0.61235097636309876</v>
      </c>
    </row>
    <row r="181" spans="1:10" x14ac:dyDescent="0.25">
      <c r="A181" s="2">
        <v>40932</v>
      </c>
      <c r="B181">
        <v>2.86</v>
      </c>
      <c r="C181">
        <f t="shared" si="26"/>
        <v>-5.6105610561056084E-2</v>
      </c>
      <c r="E181">
        <f t="shared" si="27"/>
        <v>-5.2956206877062761E-2</v>
      </c>
      <c r="F181">
        <f t="shared" si="28"/>
        <v>2.8043598468062694E-3</v>
      </c>
      <c r="G181">
        <f t="shared" si="29"/>
        <v>2.4807176443131522E-3</v>
      </c>
      <c r="J181">
        <f t="shared" si="30"/>
        <v>-1.1259851608166282</v>
      </c>
    </row>
    <row r="182" spans="1:10" x14ac:dyDescent="0.25">
      <c r="A182" s="2">
        <v>40933</v>
      </c>
      <c r="B182">
        <v>2.7800000000000002</v>
      </c>
      <c r="C182">
        <f t="shared" si="26"/>
        <v>-2.7972027972027844E-2</v>
      </c>
      <c r="E182">
        <f t="shared" si="27"/>
        <v>-2.4822624288034521E-2</v>
      </c>
      <c r="F182">
        <f t="shared" si="28"/>
        <v>6.1616267654492128E-4</v>
      </c>
      <c r="G182">
        <f t="shared" si="29"/>
        <v>4.6972849135143598E-4</v>
      </c>
      <c r="J182">
        <f t="shared" si="30"/>
        <v>-0.52779283579994107</v>
      </c>
    </row>
    <row r="183" spans="1:10" x14ac:dyDescent="0.25">
      <c r="A183" s="2">
        <v>40934</v>
      </c>
      <c r="B183">
        <v>2.88</v>
      </c>
      <c r="C183">
        <f t="shared" si="26"/>
        <v>3.59712230215826E-2</v>
      </c>
      <c r="E183">
        <f t="shared" si="27"/>
        <v>3.9120626705575923E-2</v>
      </c>
      <c r="F183">
        <f t="shared" si="28"/>
        <v>1.5304234338370201E-3</v>
      </c>
      <c r="G183">
        <f t="shared" si="29"/>
        <v>1.7867554691351074E-3</v>
      </c>
      <c r="J183">
        <f t="shared" si="30"/>
        <v>0.83180514145556184</v>
      </c>
    </row>
    <row r="184" spans="1:10" x14ac:dyDescent="0.25">
      <c r="A184" s="2">
        <v>40935</v>
      </c>
      <c r="B184">
        <v>3.06</v>
      </c>
      <c r="C184">
        <f t="shared" si="26"/>
        <v>6.2500000000000056E-2</v>
      </c>
      <c r="E184">
        <f t="shared" si="27"/>
        <v>6.5649403683993371E-2</v>
      </c>
      <c r="F184">
        <f t="shared" si="28"/>
        <v>4.3098442040639222E-3</v>
      </c>
      <c r="G184">
        <f t="shared" si="29"/>
        <v>4.7332758952573391E-3</v>
      </c>
      <c r="J184">
        <f t="shared" si="30"/>
        <v>1.3958751716534772</v>
      </c>
    </row>
    <row r="185" spans="1:10" x14ac:dyDescent="0.25">
      <c r="A185" s="2">
        <v>40938</v>
      </c>
      <c r="B185">
        <v>3.0084</v>
      </c>
      <c r="C185">
        <f t="shared" si="26"/>
        <v>-1.6862745098039245E-2</v>
      </c>
      <c r="E185">
        <f t="shared" si="27"/>
        <v>-1.3713341414045925E-2</v>
      </c>
      <c r="F185">
        <f t="shared" si="28"/>
        <v>1.8805573273818709E-4</v>
      </c>
      <c r="G185">
        <f t="shared" si="29"/>
        <v>1.1159678036442897E-4</v>
      </c>
      <c r="J185">
        <f t="shared" si="30"/>
        <v>-0.2915809089815285</v>
      </c>
    </row>
    <row r="186" spans="1:10" x14ac:dyDescent="0.25">
      <c r="A186" s="2">
        <v>40939</v>
      </c>
      <c r="B186">
        <v>3.15</v>
      </c>
      <c r="C186">
        <f t="shared" si="26"/>
        <v>4.7068209014758659E-2</v>
      </c>
      <c r="E186">
        <f t="shared" si="27"/>
        <v>5.0217612698751982E-2</v>
      </c>
      <c r="F186">
        <f t="shared" si="28"/>
        <v>2.5218086251618563E-3</v>
      </c>
      <c r="G186">
        <f t="shared" si="29"/>
        <v>2.8480384375962056E-3</v>
      </c>
      <c r="J186">
        <f t="shared" si="30"/>
        <v>1.0677556049604975</v>
      </c>
    </row>
    <row r="187" spans="1:10" x14ac:dyDescent="0.25">
      <c r="A187" s="2">
        <v>40940</v>
      </c>
      <c r="B187">
        <v>3.36</v>
      </c>
      <c r="C187">
        <f t="shared" si="26"/>
        <v>6.6666666666666652E-2</v>
      </c>
      <c r="E187">
        <f t="shared" si="27"/>
        <v>6.9816070350659967E-2</v>
      </c>
      <c r="F187">
        <f t="shared" si="28"/>
        <v>4.8742836792083017E-3</v>
      </c>
      <c r="G187">
        <f t="shared" si="29"/>
        <v>5.3239604011016623E-3</v>
      </c>
      <c r="J187">
        <f t="shared" si="30"/>
        <v>1.4844692215941646</v>
      </c>
    </row>
    <row r="188" spans="1:10" x14ac:dyDescent="0.25">
      <c r="A188" s="2">
        <v>40941</v>
      </c>
      <c r="B188">
        <v>3.26</v>
      </c>
      <c r="C188">
        <f t="shared" si="26"/>
        <v>-2.9761904761904788E-2</v>
      </c>
      <c r="E188">
        <f t="shared" si="27"/>
        <v>-2.6612501077911466E-2</v>
      </c>
      <c r="F188">
        <f t="shared" si="28"/>
        <v>7.082252136218389E-4</v>
      </c>
      <c r="G188">
        <f t="shared" si="29"/>
        <v>5.5051693931648833E-4</v>
      </c>
      <c r="J188">
        <f t="shared" si="30"/>
        <v>-0.56585021989035011</v>
      </c>
    </row>
    <row r="189" spans="1:10" x14ac:dyDescent="0.25">
      <c r="A189" s="2">
        <v>40942</v>
      </c>
      <c r="B189">
        <v>3.26</v>
      </c>
      <c r="C189">
        <f t="shared" si="26"/>
        <v>0</v>
      </c>
      <c r="E189">
        <f t="shared" si="27"/>
        <v>3.149403683993321E-3</v>
      </c>
      <c r="F189">
        <f t="shared" si="28"/>
        <v>9.9187435647507029E-6</v>
      </c>
      <c r="G189">
        <f t="shared" si="29"/>
        <v>3.9674974259002812E-5</v>
      </c>
      <c r="J189">
        <f t="shared" si="30"/>
        <v>6.6964422543142527E-2</v>
      </c>
    </row>
    <row r="190" spans="1:10" x14ac:dyDescent="0.25">
      <c r="A190" s="2">
        <v>40945</v>
      </c>
      <c r="B190">
        <v>3.3</v>
      </c>
      <c r="C190">
        <f t="shared" si="26"/>
        <v>1.2269938650306761E-2</v>
      </c>
      <c r="E190">
        <f t="shared" si="27"/>
        <v>1.5419342334300081E-2</v>
      </c>
      <c r="F190">
        <f t="shared" si="28"/>
        <v>2.3775611802233869E-4</v>
      </c>
      <c r="G190">
        <f t="shared" si="29"/>
        <v>3.4479832869188708E-4</v>
      </c>
      <c r="J190">
        <f t="shared" si="30"/>
        <v>0.32785487635621441</v>
      </c>
    </row>
    <row r="191" spans="1:10" x14ac:dyDescent="0.25">
      <c r="A191" s="2">
        <v>40946</v>
      </c>
      <c r="B191">
        <v>3.34</v>
      </c>
      <c r="C191">
        <f t="shared" si="26"/>
        <v>1.2121212121212133E-2</v>
      </c>
      <c r="E191">
        <f t="shared" si="27"/>
        <v>1.5270615805205454E-2</v>
      </c>
      <c r="F191">
        <f t="shared" si="28"/>
        <v>2.3319170707019062E-4</v>
      </c>
      <c r="G191">
        <f t="shared" si="29"/>
        <v>3.3929711798246268E-4</v>
      </c>
      <c r="J191">
        <f t="shared" si="30"/>
        <v>0.32469256782514688</v>
      </c>
    </row>
    <row r="192" spans="1:10" x14ac:dyDescent="0.25">
      <c r="A192" s="2">
        <v>40947</v>
      </c>
      <c r="B192">
        <v>3.26</v>
      </c>
      <c r="C192">
        <f t="shared" si="26"/>
        <v>-2.3952095808383256E-2</v>
      </c>
      <c r="E192">
        <f t="shared" si="27"/>
        <v>-2.0802692124389933E-2</v>
      </c>
      <c r="F192">
        <f t="shared" si="28"/>
        <v>4.3275199962215495E-4</v>
      </c>
      <c r="G192">
        <f t="shared" si="29"/>
        <v>3.116385927598406E-4</v>
      </c>
      <c r="J192">
        <f t="shared" si="30"/>
        <v>-0.44231873879255457</v>
      </c>
    </row>
    <row r="193" spans="1:10" x14ac:dyDescent="0.25">
      <c r="A193" s="2">
        <v>40948</v>
      </c>
      <c r="B193">
        <v>3.17</v>
      </c>
      <c r="C193">
        <f t="shared" si="26"/>
        <v>-2.7607361963190143E-2</v>
      </c>
      <c r="E193">
        <f t="shared" si="27"/>
        <v>-2.445795827919682E-2</v>
      </c>
      <c r="F193">
        <f t="shared" si="28"/>
        <v>5.981917231869323E-4</v>
      </c>
      <c r="G193">
        <f t="shared" si="29"/>
        <v>4.5405449893676811E-4</v>
      </c>
      <c r="J193">
        <f t="shared" si="30"/>
        <v>-0.52003909853626773</v>
      </c>
    </row>
    <row r="194" spans="1:10" x14ac:dyDescent="0.25">
      <c r="A194" s="2">
        <v>40949</v>
      </c>
      <c r="B194">
        <v>3.19</v>
      </c>
      <c r="C194">
        <f t="shared" si="26"/>
        <v>6.309148264984233E-3</v>
      </c>
      <c r="E194">
        <f t="shared" si="27"/>
        <v>9.4585519489775536E-3</v>
      </c>
      <c r="F194">
        <f t="shared" si="28"/>
        <v>8.9464204971507075E-5</v>
      </c>
      <c r="G194">
        <f t="shared" si="29"/>
        <v>1.5896054524296201E-4</v>
      </c>
      <c r="J194">
        <f t="shared" si="30"/>
        <v>0.20111314169623626</v>
      </c>
    </row>
    <row r="195" spans="1:10" x14ac:dyDescent="0.25">
      <c r="A195" s="2">
        <v>40952</v>
      </c>
      <c r="B195">
        <v>3.33</v>
      </c>
      <c r="C195">
        <f t="shared" si="26"/>
        <v>4.3887147335423239E-2</v>
      </c>
      <c r="E195">
        <f t="shared" si="27"/>
        <v>4.7036551019416561E-2</v>
      </c>
      <c r="F195">
        <f t="shared" si="28"/>
        <v>2.2124371318021771E-3</v>
      </c>
      <c r="G195">
        <f t="shared" si="29"/>
        <v>2.5186300494927085E-3</v>
      </c>
      <c r="J195">
        <f t="shared" si="30"/>
        <v>1.0001180520124686</v>
      </c>
    </row>
    <row r="196" spans="1:10" x14ac:dyDescent="0.25">
      <c r="A196" s="2">
        <v>40953</v>
      </c>
      <c r="B196">
        <v>3.45</v>
      </c>
      <c r="C196">
        <f t="shared" si="26"/>
        <v>3.603603603603607E-2</v>
      </c>
      <c r="E196">
        <f t="shared" si="27"/>
        <v>3.9185439720029393E-2</v>
      </c>
      <c r="F196">
        <f t="shared" si="28"/>
        <v>1.5354986860520571E-3</v>
      </c>
      <c r="G196">
        <f t="shared" si="29"/>
        <v>1.7922389660431255E-3</v>
      </c>
      <c r="J196">
        <f t="shared" si="30"/>
        <v>0.83318323284099327</v>
      </c>
    </row>
    <row r="197" spans="1:10" x14ac:dyDescent="0.25">
      <c r="A197" s="2">
        <v>40954</v>
      </c>
      <c r="B197">
        <v>3.46</v>
      </c>
      <c r="C197">
        <f t="shared" ref="C197:C244" si="31">(B197-B196)/B196</f>
        <v>2.8985507246376192E-3</v>
      </c>
      <c r="E197">
        <f t="shared" ref="E197:E244" si="32">C197-$D$3</f>
        <v>6.0479544086309402E-3</v>
      </c>
      <c r="F197">
        <f t="shared" ref="F197:F244" si="33">E197^2</f>
        <v>3.6577752528878424E-5</v>
      </c>
      <c r="G197">
        <f t="shared" ref="G197:G244" si="34">(E197-$D$3)^2</f>
        <v>8.4591395883960993E-5</v>
      </c>
      <c r="J197">
        <f t="shared" ref="J197:J244" si="35">E197/$I$3</f>
        <v>0.1285950659801422</v>
      </c>
    </row>
    <row r="198" spans="1:10" x14ac:dyDescent="0.25">
      <c r="A198" s="2">
        <v>40955</v>
      </c>
      <c r="B198">
        <v>3.44</v>
      </c>
      <c r="C198">
        <f t="shared" si="31"/>
        <v>-5.7803468208092535E-3</v>
      </c>
      <c r="E198">
        <f t="shared" si="32"/>
        <v>-2.6309431368159325E-3</v>
      </c>
      <c r="F198">
        <f t="shared" si="33"/>
        <v>6.9218617891588584E-6</v>
      </c>
      <c r="G198">
        <f t="shared" si="34"/>
        <v>2.6880133897947714E-7</v>
      </c>
      <c r="J198">
        <f t="shared" si="35"/>
        <v>-5.5940617837004027E-2</v>
      </c>
    </row>
    <row r="199" spans="1:10" x14ac:dyDescent="0.25">
      <c r="A199" s="2">
        <v>40956</v>
      </c>
      <c r="B199">
        <v>3.55</v>
      </c>
      <c r="C199">
        <f t="shared" si="31"/>
        <v>3.1976744186046478E-2</v>
      </c>
      <c r="E199">
        <f t="shared" si="32"/>
        <v>3.5126147870039801E-2</v>
      </c>
      <c r="F199">
        <f t="shared" si="33"/>
        <v>1.2338462641879016E-3</v>
      </c>
      <c r="G199">
        <f t="shared" si="34"/>
        <v>1.4650178467654474E-3</v>
      </c>
      <c r="J199">
        <f t="shared" si="35"/>
        <v>0.746872247669359</v>
      </c>
    </row>
    <row r="200" spans="1:10" x14ac:dyDescent="0.25">
      <c r="A200" s="2">
        <v>40960</v>
      </c>
      <c r="B200">
        <v>3.6</v>
      </c>
      <c r="C200">
        <f t="shared" si="31"/>
        <v>1.4084507042253596E-2</v>
      </c>
      <c r="E200">
        <f t="shared" si="32"/>
        <v>1.7233910726246918E-2</v>
      </c>
      <c r="F200">
        <f t="shared" si="33"/>
        <v>2.9700767892024859E-4</v>
      </c>
      <c r="G200">
        <f t="shared" si="34"/>
        <v>4.1547950634670747E-4</v>
      </c>
      <c r="J200">
        <f t="shared" si="35"/>
        <v>0.36643726741307847</v>
      </c>
    </row>
    <row r="201" spans="1:10" x14ac:dyDescent="0.25">
      <c r="A201" s="2">
        <v>40961</v>
      </c>
      <c r="B201">
        <v>3.59</v>
      </c>
      <c r="C201">
        <f t="shared" si="31"/>
        <v>-2.7777777777778421E-3</v>
      </c>
      <c r="E201">
        <f t="shared" si="32"/>
        <v>3.7162590621547895E-4</v>
      </c>
      <c r="F201">
        <f t="shared" si="33"/>
        <v>1.3810581417047596E-7</v>
      </c>
      <c r="G201">
        <f t="shared" si="34"/>
        <v>1.2397649375125949E-5</v>
      </c>
      <c r="J201">
        <f t="shared" si="35"/>
        <v>7.9017225826818992E-3</v>
      </c>
    </row>
    <row r="202" spans="1:10" x14ac:dyDescent="0.25">
      <c r="A202" s="2">
        <v>40962</v>
      </c>
      <c r="B202">
        <v>3.51</v>
      </c>
      <c r="C202">
        <f t="shared" si="31"/>
        <v>-2.2284122562674116E-2</v>
      </c>
      <c r="E202">
        <f t="shared" si="32"/>
        <v>-1.9134718878680793E-2</v>
      </c>
      <c r="F202">
        <f t="shared" si="33"/>
        <v>3.6613746656614314E-4</v>
      </c>
      <c r="G202">
        <f t="shared" si="34"/>
        <v>2.5553030187350613E-4</v>
      </c>
      <c r="J202">
        <f t="shared" si="35"/>
        <v>-0.40685333758533332</v>
      </c>
    </row>
    <row r="203" spans="1:10" x14ac:dyDescent="0.25">
      <c r="A203" s="2">
        <v>40963</v>
      </c>
      <c r="B203">
        <v>3.31</v>
      </c>
      <c r="C203">
        <f t="shared" si="31"/>
        <v>-5.6980056980056905E-2</v>
      </c>
      <c r="E203">
        <f t="shared" si="32"/>
        <v>-5.3830653296063583E-2</v>
      </c>
      <c r="F203">
        <f t="shared" si="33"/>
        <v>2.8977392342810012E-3</v>
      </c>
      <c r="G203">
        <f t="shared" si="34"/>
        <v>2.568589062240972E-3</v>
      </c>
      <c r="J203">
        <f t="shared" si="35"/>
        <v>-1.144578140748328</v>
      </c>
    </row>
    <row r="204" spans="1:10" x14ac:dyDescent="0.25">
      <c r="A204" s="2">
        <v>40966</v>
      </c>
      <c r="B204">
        <v>2.8</v>
      </c>
      <c r="C204">
        <f t="shared" si="31"/>
        <v>-0.15407854984894268</v>
      </c>
      <c r="E204">
        <f t="shared" si="32"/>
        <v>-0.15092914616494935</v>
      </c>
      <c r="F204">
        <f t="shared" si="33"/>
        <v>2.2779607162080644E-2</v>
      </c>
      <c r="G204">
        <f t="shared" si="34"/>
        <v>2.1838852287737676E-2</v>
      </c>
      <c r="J204">
        <f t="shared" si="35"/>
        <v>-3.2091418350823337</v>
      </c>
    </row>
    <row r="205" spans="1:10" x14ac:dyDescent="0.25">
      <c r="A205" s="2">
        <v>40967</v>
      </c>
      <c r="B205">
        <v>2.3100999999999998</v>
      </c>
      <c r="C205">
        <f t="shared" si="31"/>
        <v>-0.17496428571428574</v>
      </c>
      <c r="E205">
        <f t="shared" si="32"/>
        <v>-0.17181488203029241</v>
      </c>
      <c r="F205">
        <f t="shared" si="33"/>
        <v>2.9520353687083299E-2</v>
      </c>
      <c r="G205">
        <f t="shared" si="34"/>
        <v>2.8448043585785884E-2</v>
      </c>
      <c r="J205">
        <f t="shared" si="35"/>
        <v>-3.6532262973948715</v>
      </c>
    </row>
    <row r="206" spans="1:10" x14ac:dyDescent="0.25">
      <c r="A206" s="2">
        <v>40968</v>
      </c>
      <c r="B206">
        <v>2.2000000000000002</v>
      </c>
      <c r="C206">
        <f t="shared" si="31"/>
        <v>-4.7660274446993486E-2</v>
      </c>
      <c r="E206">
        <f t="shared" si="32"/>
        <v>-4.4510870763000164E-2</v>
      </c>
      <c r="F206">
        <f t="shared" si="33"/>
        <v>1.981217616080503E-3</v>
      </c>
      <c r="G206">
        <f t="shared" si="34"/>
        <v>1.7107709589277667E-3</v>
      </c>
      <c r="J206">
        <f t="shared" si="35"/>
        <v>-0.94641559374738859</v>
      </c>
    </row>
    <row r="207" spans="1:10" x14ac:dyDescent="0.25">
      <c r="A207" s="2">
        <v>40969</v>
      </c>
      <c r="B207">
        <v>2.1</v>
      </c>
      <c r="C207">
        <f t="shared" si="31"/>
        <v>-4.5454545454545491E-2</v>
      </c>
      <c r="E207">
        <f t="shared" si="32"/>
        <v>-4.2305141770552168E-2</v>
      </c>
      <c r="F207">
        <f t="shared" si="33"/>
        <v>1.7897250202265178E-3</v>
      </c>
      <c r="G207">
        <f t="shared" si="34"/>
        <v>1.533171825103195E-3</v>
      </c>
      <c r="J207">
        <f t="shared" si="35"/>
        <v>-0.8995161222643735</v>
      </c>
    </row>
    <row r="208" spans="1:10" x14ac:dyDescent="0.25">
      <c r="A208" s="2">
        <v>40970</v>
      </c>
      <c r="B208">
        <v>2.09</v>
      </c>
      <c r="C208">
        <f t="shared" si="31"/>
        <v>-4.7619047619048716E-3</v>
      </c>
      <c r="E208">
        <f t="shared" si="32"/>
        <v>-1.6125010779115506E-3</v>
      </c>
      <c r="F208">
        <f t="shared" si="33"/>
        <v>2.6001597262659128E-6</v>
      </c>
      <c r="G208">
        <f t="shared" si="34"/>
        <v>2.3620696205809377E-6</v>
      </c>
      <c r="J208">
        <f t="shared" si="35"/>
        <v>-3.4285920246218543E-2</v>
      </c>
    </row>
    <row r="209" spans="1:10" x14ac:dyDescent="0.25">
      <c r="A209" s="2">
        <v>40973</v>
      </c>
      <c r="B209">
        <v>2.0699999999999998</v>
      </c>
      <c r="C209">
        <f t="shared" si="31"/>
        <v>-9.5693779904306303E-3</v>
      </c>
      <c r="E209">
        <f t="shared" si="32"/>
        <v>-6.4199743064373097E-3</v>
      </c>
      <c r="F209">
        <f t="shared" si="33"/>
        <v>4.1216070095315213E-5</v>
      </c>
      <c r="G209">
        <f t="shared" si="34"/>
        <v>1.069663219639366E-5</v>
      </c>
      <c r="J209">
        <f t="shared" si="35"/>
        <v>-0.13650516583738717</v>
      </c>
    </row>
    <row r="210" spans="1:10" x14ac:dyDescent="0.25">
      <c r="A210" s="2">
        <v>40974</v>
      </c>
      <c r="B210">
        <v>2</v>
      </c>
      <c r="C210">
        <f t="shared" si="31"/>
        <v>-3.3816425120772875E-2</v>
      </c>
      <c r="E210">
        <f t="shared" si="32"/>
        <v>-3.0667021436779553E-2</v>
      </c>
      <c r="F210">
        <f t="shared" si="33"/>
        <v>9.4046620380389666E-4</v>
      </c>
      <c r="G210">
        <f t="shared" si="34"/>
        <v>7.5721928678845589E-4</v>
      </c>
      <c r="J210">
        <f t="shared" si="35"/>
        <v>-0.65205975088853396</v>
      </c>
    </row>
    <row r="211" spans="1:10" x14ac:dyDescent="0.25">
      <c r="A211" s="2">
        <v>40975</v>
      </c>
      <c r="B211">
        <v>1.87</v>
      </c>
      <c r="C211">
        <f t="shared" si="31"/>
        <v>-6.4999999999999947E-2</v>
      </c>
      <c r="E211">
        <f t="shared" si="32"/>
        <v>-6.1850596316006624E-2</v>
      </c>
      <c r="F211">
        <f t="shared" si="33"/>
        <v>3.8254962646456121E-3</v>
      </c>
      <c r="G211">
        <f t="shared" si="34"/>
        <v>3.4458300164207328E-3</v>
      </c>
      <c r="J211">
        <f t="shared" si="35"/>
        <v>-1.3151027565316031</v>
      </c>
    </row>
    <row r="212" spans="1:10" x14ac:dyDescent="0.25">
      <c r="A212" s="2">
        <v>40976</v>
      </c>
      <c r="B212">
        <v>1.9</v>
      </c>
      <c r="C212">
        <f t="shared" si="31"/>
        <v>1.6042780748662996E-2</v>
      </c>
      <c r="E212">
        <f t="shared" si="32"/>
        <v>1.9192184432656318E-2</v>
      </c>
      <c r="F212">
        <f t="shared" si="33"/>
        <v>3.6833994329709552E-4</v>
      </c>
      <c r="G212">
        <f t="shared" si="34"/>
        <v>4.9914655957402037E-4</v>
      </c>
      <c r="J212">
        <f t="shared" si="35"/>
        <v>0.40807520306343981</v>
      </c>
    </row>
    <row r="213" spans="1:10" x14ac:dyDescent="0.25">
      <c r="A213" s="2">
        <v>40977</v>
      </c>
      <c r="B213">
        <v>1.85</v>
      </c>
      <c r="C213">
        <f t="shared" si="31"/>
        <v>-2.6315789473684119E-2</v>
      </c>
      <c r="E213">
        <f t="shared" si="32"/>
        <v>-2.3166385789690797E-2</v>
      </c>
      <c r="F213">
        <f t="shared" si="33"/>
        <v>5.3668143055678771E-4</v>
      </c>
      <c r="G213">
        <f t="shared" si="34"/>
        <v>4.0067957261981287E-4</v>
      </c>
      <c r="J213">
        <f t="shared" si="35"/>
        <v>-0.49257694550331171</v>
      </c>
    </row>
    <row r="214" spans="1:10" x14ac:dyDescent="0.25">
      <c r="A214" s="2">
        <v>40980</v>
      </c>
      <c r="B214">
        <v>1.9300000000000002</v>
      </c>
      <c r="C214">
        <f t="shared" si="31"/>
        <v>4.324324324324328E-2</v>
      </c>
      <c r="E214">
        <f t="shared" si="32"/>
        <v>4.6392646927236603E-2</v>
      </c>
      <c r="F214">
        <f t="shared" si="33"/>
        <v>2.1522776889152358E-3</v>
      </c>
      <c r="G214">
        <f t="shared" si="34"/>
        <v>2.4544147787656672E-3</v>
      </c>
      <c r="J214">
        <f t="shared" si="35"/>
        <v>0.98642699490056329</v>
      </c>
    </row>
    <row r="215" spans="1:10" x14ac:dyDescent="0.25">
      <c r="A215" s="2">
        <v>40981</v>
      </c>
      <c r="B215">
        <v>3.63</v>
      </c>
      <c r="C215">
        <f t="shared" si="31"/>
        <v>0.88082901554404125</v>
      </c>
      <c r="E215">
        <f t="shared" si="32"/>
        <v>0.88397841922803455</v>
      </c>
      <c r="F215">
        <f t="shared" si="33"/>
        <v>0.78141784566089478</v>
      </c>
      <c r="G215">
        <f t="shared" si="34"/>
        <v>0.78699577418463429</v>
      </c>
      <c r="J215">
        <f t="shared" si="35"/>
        <v>18.795654772699134</v>
      </c>
    </row>
    <row r="216" spans="1:10" x14ac:dyDescent="0.25">
      <c r="A216" s="2">
        <v>40982</v>
      </c>
      <c r="B216">
        <v>3.55</v>
      </c>
      <c r="C216">
        <f t="shared" si="31"/>
        <v>-2.2038567493112969E-2</v>
      </c>
      <c r="E216">
        <f t="shared" si="32"/>
        <v>-1.8889163809119647E-2</v>
      </c>
      <c r="F216">
        <f t="shared" si="33"/>
        <v>3.5680050940775545E-4</v>
      </c>
      <c r="G216">
        <f t="shared" si="34"/>
        <v>2.4774004879651667E-4</v>
      </c>
      <c r="J216">
        <f t="shared" si="35"/>
        <v>-0.40163220524231985</v>
      </c>
    </row>
    <row r="217" spans="1:10" x14ac:dyDescent="0.25">
      <c r="A217" s="2">
        <v>40983</v>
      </c>
      <c r="B217">
        <v>3.54</v>
      </c>
      <c r="C217">
        <f t="shared" si="31"/>
        <v>-2.8169014084506445E-3</v>
      </c>
      <c r="E217">
        <f t="shared" si="32"/>
        <v>3.3250227554267649E-4</v>
      </c>
      <c r="F217">
        <f t="shared" si="33"/>
        <v>1.1055776324105796E-7</v>
      </c>
      <c r="G217">
        <f t="shared" si="34"/>
        <v>1.2123669111052295E-5</v>
      </c>
      <c r="J217">
        <f t="shared" si="35"/>
        <v>7.0698535691569395E-3</v>
      </c>
    </row>
    <row r="218" spans="1:10" x14ac:dyDescent="0.25">
      <c r="A218" s="2">
        <v>40984</v>
      </c>
      <c r="B218">
        <v>3.64</v>
      </c>
      <c r="C218">
        <f t="shared" si="31"/>
        <v>2.8248587570621493E-2</v>
      </c>
      <c r="E218">
        <f t="shared" si="32"/>
        <v>3.1397991254614815E-2</v>
      </c>
      <c r="F218">
        <f t="shared" si="33"/>
        <v>9.8583385482486842E-4</v>
      </c>
      <c r="G218">
        <f t="shared" si="34"/>
        <v>1.1935224970441671E-3</v>
      </c>
      <c r="J218">
        <f t="shared" si="35"/>
        <v>0.66760204925967803</v>
      </c>
    </row>
    <row r="219" spans="1:10" x14ac:dyDescent="0.25">
      <c r="A219" s="2">
        <v>40987</v>
      </c>
      <c r="B219">
        <v>3.81</v>
      </c>
      <c r="C219">
        <f t="shared" si="31"/>
        <v>4.6703296703296683E-2</v>
      </c>
      <c r="E219">
        <f t="shared" si="32"/>
        <v>4.9852700387290005E-2</v>
      </c>
      <c r="F219">
        <f t="shared" si="33"/>
        <v>2.4852917359049049E-3</v>
      </c>
      <c r="G219">
        <f t="shared" si="34"/>
        <v>2.8092230359831488E-3</v>
      </c>
      <c r="J219">
        <f t="shared" si="35"/>
        <v>1.0599966306695452</v>
      </c>
    </row>
    <row r="220" spans="1:10" x14ac:dyDescent="0.25">
      <c r="A220" s="2">
        <v>40988</v>
      </c>
      <c r="B220">
        <v>3.98</v>
      </c>
      <c r="C220">
        <f t="shared" si="31"/>
        <v>4.4619422572178456E-2</v>
      </c>
      <c r="E220">
        <f t="shared" si="32"/>
        <v>4.7768826256171779E-2</v>
      </c>
      <c r="F220">
        <f t="shared" si="33"/>
        <v>2.2818607618923263E-3</v>
      </c>
      <c r="G220">
        <f t="shared" si="34"/>
        <v>2.5926661402395257E-3</v>
      </c>
      <c r="J220">
        <f t="shared" si="35"/>
        <v>1.0156881069473698</v>
      </c>
    </row>
    <row r="221" spans="1:10" x14ac:dyDescent="0.25">
      <c r="A221" s="2">
        <v>40989</v>
      </c>
      <c r="B221">
        <v>4.04</v>
      </c>
      <c r="C221">
        <f t="shared" si="31"/>
        <v>1.5075376884422124E-2</v>
      </c>
      <c r="E221">
        <f t="shared" si="32"/>
        <v>1.8224780568415446E-2</v>
      </c>
      <c r="F221">
        <f t="shared" si="33"/>
        <v>3.3214262676689322E-4</v>
      </c>
      <c r="G221">
        <f t="shared" si="34"/>
        <v>4.5685575245591896E-4</v>
      </c>
      <c r="J221">
        <f t="shared" si="35"/>
        <v>0.38750570876071072</v>
      </c>
    </row>
    <row r="222" spans="1:10" x14ac:dyDescent="0.25">
      <c r="A222" s="2">
        <v>40990</v>
      </c>
      <c r="B222">
        <v>3.9699999999999998</v>
      </c>
      <c r="C222">
        <f t="shared" si="31"/>
        <v>-1.7326732673267398E-2</v>
      </c>
      <c r="E222">
        <f t="shared" si="32"/>
        <v>-1.4177328989274077E-2</v>
      </c>
      <c r="F222">
        <f t="shared" si="33"/>
        <v>2.0099665727011111E-4</v>
      </c>
      <c r="G222">
        <f t="shared" si="34"/>
        <v>1.2161513653885167E-4</v>
      </c>
      <c r="J222">
        <f t="shared" si="35"/>
        <v>-0.30144647820031778</v>
      </c>
    </row>
    <row r="223" spans="1:10" x14ac:dyDescent="0.25">
      <c r="A223" s="2">
        <v>40991</v>
      </c>
      <c r="B223">
        <v>4.04</v>
      </c>
      <c r="C223">
        <f t="shared" si="31"/>
        <v>1.7632241813602088E-2</v>
      </c>
      <c r="E223">
        <f t="shared" si="32"/>
        <v>2.0781645497595411E-2</v>
      </c>
      <c r="F223">
        <f t="shared" si="33"/>
        <v>4.3187678958772759E-4</v>
      </c>
      <c r="G223">
        <f t="shared" si="34"/>
        <v>5.7269511493161882E-4</v>
      </c>
      <c r="J223">
        <f t="shared" si="35"/>
        <v>0.4418712333752785</v>
      </c>
    </row>
    <row r="224" spans="1:10" x14ac:dyDescent="0.25">
      <c r="A224" s="2">
        <v>40994</v>
      </c>
      <c r="B224">
        <v>4.05</v>
      </c>
      <c r="C224">
        <f t="shared" si="31"/>
        <v>2.4752475247524224E-3</v>
      </c>
      <c r="E224">
        <f t="shared" si="32"/>
        <v>5.6246512087457434E-3</v>
      </c>
      <c r="F224">
        <f t="shared" si="33"/>
        <v>3.1636701220044954E-5</v>
      </c>
      <c r="G224">
        <f t="shared" si="34"/>
        <v>7.6984039260798328E-5</v>
      </c>
      <c r="J224">
        <f t="shared" si="35"/>
        <v>0.11959455122077838</v>
      </c>
    </row>
    <row r="225" spans="1:10" x14ac:dyDescent="0.25">
      <c r="A225" s="2">
        <v>40995</v>
      </c>
      <c r="B225">
        <v>4.03</v>
      </c>
      <c r="C225">
        <f t="shared" si="31"/>
        <v>-4.9382716049381666E-3</v>
      </c>
      <c r="E225">
        <f t="shared" si="32"/>
        <v>-1.7888679209448455E-3</v>
      </c>
      <c r="F225">
        <f t="shared" si="33"/>
        <v>3.200048438585534E-6</v>
      </c>
      <c r="G225">
        <f t="shared" si="34"/>
        <v>1.8510575625338975E-6</v>
      </c>
      <c r="J225">
        <f t="shared" si="35"/>
        <v>-3.803593294211615E-2</v>
      </c>
    </row>
    <row r="226" spans="1:10" x14ac:dyDescent="0.25">
      <c r="A226" s="2">
        <v>40996</v>
      </c>
      <c r="B226">
        <v>4.01</v>
      </c>
      <c r="C226">
        <f t="shared" si="31"/>
        <v>-4.9627791563276579E-3</v>
      </c>
      <c r="E226">
        <f t="shared" si="32"/>
        <v>-1.8133754723343369E-3</v>
      </c>
      <c r="F226">
        <f t="shared" si="33"/>
        <v>3.2883306036637796E-6</v>
      </c>
      <c r="G226">
        <f t="shared" si="34"/>
        <v>1.7849713823487034E-6</v>
      </c>
      <c r="J226">
        <f t="shared" si="35"/>
        <v>-3.8557026517730054E-2</v>
      </c>
    </row>
    <row r="227" spans="1:10" x14ac:dyDescent="0.25">
      <c r="A227" s="2">
        <v>40997</v>
      </c>
      <c r="B227">
        <v>4.16</v>
      </c>
      <c r="C227">
        <f t="shared" si="31"/>
        <v>3.7406483790523783E-2</v>
      </c>
      <c r="E227">
        <f t="shared" si="32"/>
        <v>4.0555887474517105E-2</v>
      </c>
      <c r="F227">
        <f t="shared" si="33"/>
        <v>1.6447800088456935E-3</v>
      </c>
      <c r="G227">
        <f t="shared" si="34"/>
        <v>1.9101524752501698E-3</v>
      </c>
      <c r="J227">
        <f t="shared" si="35"/>
        <v>0.86232247687351871</v>
      </c>
    </row>
    <row r="228" spans="1:10" x14ac:dyDescent="0.25">
      <c r="A228" s="2">
        <v>40998</v>
      </c>
      <c r="B228">
        <v>4.0999999999999996</v>
      </c>
      <c r="C228">
        <f t="shared" si="31"/>
        <v>-1.4423076923077042E-2</v>
      </c>
      <c r="E228">
        <f t="shared" si="32"/>
        <v>-1.1273673239083721E-2</v>
      </c>
      <c r="F228">
        <f t="shared" si="33"/>
        <v>1.2709570830163244E-4</v>
      </c>
      <c r="G228">
        <f t="shared" si="34"/>
        <v>6.6003755803768771E-5</v>
      </c>
      <c r="J228">
        <f t="shared" si="35"/>
        <v>-0.23970728879001388</v>
      </c>
    </row>
    <row r="229" spans="1:10" x14ac:dyDescent="0.25">
      <c r="A229" s="2">
        <v>41001</v>
      </c>
      <c r="B229">
        <v>4.13</v>
      </c>
      <c r="C229">
        <f t="shared" si="31"/>
        <v>7.3170731707317685E-3</v>
      </c>
      <c r="E229">
        <f t="shared" si="32"/>
        <v>1.046647685472509E-2</v>
      </c>
      <c r="F229">
        <f t="shared" si="33"/>
        <v>1.0954713775049601E-4</v>
      </c>
      <c r="G229">
        <f t="shared" si="34"/>
        <v>1.8539220284465076E-4</v>
      </c>
      <c r="J229">
        <f t="shared" si="35"/>
        <v>0.22254421756093898</v>
      </c>
    </row>
    <row r="230" spans="1:10" x14ac:dyDescent="0.25">
      <c r="A230" s="2">
        <v>41002</v>
      </c>
      <c r="B230">
        <v>4.3499999999999996</v>
      </c>
      <c r="C230">
        <f t="shared" si="31"/>
        <v>5.3268765133171851E-2</v>
      </c>
      <c r="E230">
        <f t="shared" si="32"/>
        <v>5.6418168817165174E-2</v>
      </c>
      <c r="F230">
        <f t="shared" si="33"/>
        <v>3.1830097726821488E-3</v>
      </c>
      <c r="G230">
        <f t="shared" si="34"/>
        <v>3.5482956936807738E-3</v>
      </c>
      <c r="J230">
        <f t="shared" si="35"/>
        <v>1.1995953757800357</v>
      </c>
    </row>
    <row r="231" spans="1:10" x14ac:dyDescent="0.25">
      <c r="A231" s="2">
        <v>41003</v>
      </c>
      <c r="B231">
        <v>4.3099999999999996</v>
      </c>
      <c r="C231">
        <f t="shared" si="31"/>
        <v>-9.1954022988505833E-3</v>
      </c>
      <c r="E231">
        <f t="shared" si="32"/>
        <v>-6.0459986148572627E-3</v>
      </c>
      <c r="F231">
        <f t="shared" si="33"/>
        <v>3.6554099250855936E-5</v>
      </c>
      <c r="G231">
        <f t="shared" si="34"/>
        <v>8.3902621935066836E-6</v>
      </c>
      <c r="J231">
        <f t="shared" si="35"/>
        <v>-0.12855348077424006</v>
      </c>
    </row>
    <row r="232" spans="1:10" x14ac:dyDescent="0.25">
      <c r="A232" s="2">
        <v>41004</v>
      </c>
      <c r="B232">
        <v>4.3499999999999996</v>
      </c>
      <c r="C232">
        <f t="shared" si="31"/>
        <v>9.28074245939676E-3</v>
      </c>
      <c r="E232">
        <f t="shared" si="32"/>
        <v>1.2430146143390081E-2</v>
      </c>
      <c r="F232">
        <f t="shared" si="33"/>
        <v>1.545085331460353E-4</v>
      </c>
      <c r="G232">
        <f t="shared" si="34"/>
        <v>2.4272237282392216E-4</v>
      </c>
      <c r="J232">
        <f t="shared" si="35"/>
        <v>0.26429687716741496</v>
      </c>
    </row>
    <row r="233" spans="1:10" x14ac:dyDescent="0.25">
      <c r="A233" s="2">
        <v>41008</v>
      </c>
      <c r="B233">
        <v>4.38</v>
      </c>
      <c r="C233">
        <f t="shared" si="31"/>
        <v>6.8965517241379891E-3</v>
      </c>
      <c r="E233">
        <f t="shared" si="32"/>
        <v>1.0045955408131311E-2</v>
      </c>
      <c r="F233">
        <f t="shared" si="33"/>
        <v>1.0092122006216272E-4</v>
      </c>
      <c r="G233">
        <f t="shared" si="34"/>
        <v>1.7411750157011617E-4</v>
      </c>
      <c r="J233">
        <f t="shared" si="35"/>
        <v>0.21360285003118057</v>
      </c>
    </row>
    <row r="234" spans="1:10" x14ac:dyDescent="0.25">
      <c r="A234" s="2">
        <v>41009</v>
      </c>
      <c r="B234">
        <v>4.6500000000000004</v>
      </c>
      <c r="C234">
        <f t="shared" si="31"/>
        <v>6.1643835616438464E-2</v>
      </c>
      <c r="E234">
        <f t="shared" si="32"/>
        <v>6.4793239300431779E-2</v>
      </c>
      <c r="F234">
        <f t="shared" si="33"/>
        <v>4.1981638590430168E-3</v>
      </c>
      <c r="G234">
        <f t="shared" si="34"/>
        <v>4.6162027357090482E-3</v>
      </c>
      <c r="J234">
        <f t="shared" si="35"/>
        <v>1.3776709148163504</v>
      </c>
    </row>
    <row r="235" spans="1:10" x14ac:dyDescent="0.25">
      <c r="A235" s="2">
        <v>41010</v>
      </c>
      <c r="B235">
        <v>4.83</v>
      </c>
      <c r="C235">
        <f t="shared" si="31"/>
        <v>3.8709677419354778E-2</v>
      </c>
      <c r="E235">
        <f t="shared" si="32"/>
        <v>4.18590811033481E-2</v>
      </c>
      <c r="F235">
        <f t="shared" si="33"/>
        <v>1.752182670816674E-3</v>
      </c>
      <c r="G235">
        <f t="shared" si="34"/>
        <v>2.0257637028523443E-3</v>
      </c>
      <c r="J235">
        <f t="shared" si="35"/>
        <v>0.8900317252179285</v>
      </c>
    </row>
    <row r="236" spans="1:10" x14ac:dyDescent="0.25">
      <c r="A236" s="2">
        <v>41011</v>
      </c>
      <c r="B236">
        <v>5.34</v>
      </c>
      <c r="C236">
        <f t="shared" si="31"/>
        <v>0.10559006211180119</v>
      </c>
      <c r="E236">
        <f t="shared" si="32"/>
        <v>0.10873946579579451</v>
      </c>
      <c r="F236">
        <f t="shared" si="33"/>
        <v>1.1824271421554764E-2</v>
      </c>
      <c r="G236">
        <f t="shared" si="34"/>
        <v>1.2519119113464995E-2</v>
      </c>
      <c r="J236">
        <f t="shared" si="35"/>
        <v>2.3120807191767483</v>
      </c>
    </row>
    <row r="237" spans="1:10" x14ac:dyDescent="0.25">
      <c r="A237" s="2">
        <v>41012</v>
      </c>
      <c r="B237">
        <v>5.39</v>
      </c>
      <c r="C237">
        <f t="shared" si="31"/>
        <v>9.3632958801497801E-3</v>
      </c>
      <c r="E237">
        <f t="shared" si="32"/>
        <v>1.2512699564143101E-2</v>
      </c>
      <c r="F237">
        <f t="shared" si="33"/>
        <v>1.5656765038250695E-4</v>
      </c>
      <c r="G237">
        <f t="shared" si="34"/>
        <v>2.4530147815528545E-4</v>
      </c>
      <c r="J237">
        <f t="shared" si="35"/>
        <v>0.26605217521884722</v>
      </c>
    </row>
    <row r="238" spans="1:10" x14ac:dyDescent="0.25">
      <c r="A238" s="2">
        <v>41015</v>
      </c>
      <c r="B238">
        <v>5.9399999999999995</v>
      </c>
      <c r="C238">
        <f t="shared" si="31"/>
        <v>0.10204081632653059</v>
      </c>
      <c r="E238">
        <f t="shared" si="32"/>
        <v>0.1051902200105239</v>
      </c>
      <c r="F238">
        <f t="shared" si="33"/>
        <v>1.1064982385862423E-2</v>
      </c>
      <c r="G238">
        <f t="shared" si="34"/>
        <v>1.1737474062269597E-2</v>
      </c>
      <c r="J238">
        <f t="shared" si="35"/>
        <v>2.2366146251722578</v>
      </c>
    </row>
    <row r="239" spans="1:10" x14ac:dyDescent="0.25">
      <c r="A239" s="2">
        <v>41016</v>
      </c>
      <c r="B239">
        <v>6.49</v>
      </c>
      <c r="C239">
        <f t="shared" si="31"/>
        <v>9.2592592592592726E-2</v>
      </c>
      <c r="E239">
        <f t="shared" si="32"/>
        <v>9.5741996276586042E-2</v>
      </c>
      <c r="F239">
        <f t="shared" si="33"/>
        <v>9.1665298510258154E-3</v>
      </c>
      <c r="G239">
        <f t="shared" si="34"/>
        <v>9.7795089861632753E-3</v>
      </c>
      <c r="J239">
        <f t="shared" si="35"/>
        <v>2.0357210878917873</v>
      </c>
    </row>
    <row r="240" spans="1:10" x14ac:dyDescent="0.25">
      <c r="A240" s="2">
        <v>41017</v>
      </c>
      <c r="B240">
        <v>6.44</v>
      </c>
      <c r="C240">
        <f t="shared" si="31"/>
        <v>-7.7041602465331002E-3</v>
      </c>
      <c r="E240">
        <f t="shared" si="32"/>
        <v>-4.5547565625397787E-3</v>
      </c>
      <c r="F240">
        <f t="shared" si="33"/>
        <v>2.0745807343999182E-5</v>
      </c>
      <c r="G240">
        <f t="shared" si="34"/>
        <v>1.9750167132388147E-6</v>
      </c>
      <c r="J240">
        <f t="shared" si="35"/>
        <v>-9.6845839288639116E-2</v>
      </c>
    </row>
    <row r="241" spans="1:10" x14ac:dyDescent="0.25">
      <c r="A241" s="2">
        <v>41018</v>
      </c>
      <c r="B241">
        <v>6.26</v>
      </c>
      <c r="C241">
        <f t="shared" si="31"/>
        <v>-2.7950310559006302E-2</v>
      </c>
      <c r="E241">
        <f t="shared" si="32"/>
        <v>-2.480090687501298E-2</v>
      </c>
      <c r="F241">
        <f t="shared" si="33"/>
        <v>6.1508498182306611E-4</v>
      </c>
      <c r="G241">
        <f t="shared" si="34"/>
        <v>4.6878759043073438E-4</v>
      </c>
      <c r="J241">
        <f t="shared" si="35"/>
        <v>-0.52733106774222593</v>
      </c>
    </row>
    <row r="242" spans="1:10" x14ac:dyDescent="0.25">
      <c r="A242" s="2">
        <v>41019</v>
      </c>
      <c r="B242">
        <v>5.9399999999999995</v>
      </c>
      <c r="C242">
        <f t="shared" si="31"/>
        <v>-5.1118210862619855E-2</v>
      </c>
      <c r="E242">
        <f t="shared" si="32"/>
        <v>-4.7968807178626532E-2</v>
      </c>
      <c r="F242">
        <f t="shared" si="33"/>
        <v>2.3010064621402523E-3</v>
      </c>
      <c r="G242">
        <f t="shared" si="34"/>
        <v>2.0087789296147395E-3</v>
      </c>
      <c r="J242">
        <f t="shared" si="35"/>
        <v>-1.0199402157068436</v>
      </c>
    </row>
    <row r="243" spans="1:10" x14ac:dyDescent="0.25">
      <c r="A243" s="2">
        <v>41022</v>
      </c>
      <c r="B243">
        <v>5.77</v>
      </c>
      <c r="C243">
        <f t="shared" si="31"/>
        <v>-2.8619528619528611E-2</v>
      </c>
      <c r="E243">
        <f t="shared" si="32"/>
        <v>-2.5470124935535288E-2</v>
      </c>
      <c r="F243">
        <f t="shared" si="33"/>
        <v>6.4872726423177653E-4</v>
      </c>
      <c r="G243">
        <f t="shared" si="34"/>
        <v>4.9821459718903712E-4</v>
      </c>
      <c r="J243">
        <f t="shared" si="35"/>
        <v>-0.54156036492825577</v>
      </c>
    </row>
    <row r="244" spans="1:10" x14ac:dyDescent="0.25">
      <c r="A244" s="2">
        <v>41023</v>
      </c>
      <c r="B244">
        <v>5.68</v>
      </c>
      <c r="C244">
        <f t="shared" si="31"/>
        <v>-1.5597920277296336E-2</v>
      </c>
      <c r="E244">
        <f t="shared" si="32"/>
        <v>-1.2448516593303016E-2</v>
      </c>
      <c r="F244">
        <f t="shared" si="33"/>
        <v>1.5496556537374052E-4</v>
      </c>
      <c r="G244">
        <f t="shared" si="34"/>
        <v>8.6473500900090228E-5</v>
      </c>
      <c r="J244">
        <f t="shared" si="35"/>
        <v>-0.26468748018109967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topLeftCell="I1" workbookViewId="0">
      <selection activeCell="K23" sqref="K23"/>
    </sheetView>
  </sheetViews>
  <sheetFormatPr defaultRowHeight="15" x14ac:dyDescent="0.25"/>
  <cols>
    <col min="1" max="1" width="13.28515625" customWidth="1"/>
    <col min="2" max="2" width="9.5703125" customWidth="1"/>
    <col min="4" max="5" width="11.42578125"/>
    <col min="6" max="6" width="39.42578125" customWidth="1"/>
    <col min="7" max="9" width="10.140625" customWidth="1"/>
    <col min="10" max="11" width="31.140625" bestFit="1" customWidth="1"/>
    <col min="13" max="13" width="10.7109375" customWidth="1"/>
    <col min="14" max="14" width="27.28515625" customWidth="1"/>
    <col min="17" max="18" width="22.140625" customWidth="1"/>
    <col min="19" max="19" width="36.85546875" bestFit="1" customWidth="1"/>
    <col min="20" max="20" width="29.7109375" customWidth="1"/>
    <col min="21" max="21" width="12" customWidth="1"/>
    <col min="22" max="22" width="10.7109375" customWidth="1"/>
    <col min="23" max="23" width="17.42578125" customWidth="1"/>
  </cols>
  <sheetData>
    <row r="1" spans="1:24" ht="15.75" thickBot="1" x14ac:dyDescent="0.3">
      <c r="A1" t="s">
        <v>0</v>
      </c>
    </row>
    <row r="2" spans="1:24" x14ac:dyDescent="0.25">
      <c r="A2" t="s">
        <v>1</v>
      </c>
      <c r="B2" t="s">
        <v>2</v>
      </c>
      <c r="C2" t="s">
        <v>20</v>
      </c>
      <c r="D2" t="s">
        <v>5</v>
      </c>
      <c r="E2" t="s">
        <v>6</v>
      </c>
      <c r="F2" t="s">
        <v>35</v>
      </c>
      <c r="G2" t="s">
        <v>37</v>
      </c>
      <c r="H2" t="s">
        <v>66</v>
      </c>
      <c r="I2" t="s">
        <v>65</v>
      </c>
      <c r="J2" s="7" t="s">
        <v>48</v>
      </c>
      <c r="K2" s="9">
        <f>SUM(I4:I123)/(COUNT(D4:D123)-2)</f>
        <v>2.2240106376779974E-3</v>
      </c>
      <c r="M2" s="7" t="s">
        <v>23</v>
      </c>
      <c r="N2" s="8" t="s">
        <v>31</v>
      </c>
      <c r="O2" s="8" t="s">
        <v>30</v>
      </c>
      <c r="P2" s="8" t="s">
        <v>29</v>
      </c>
      <c r="Q2" s="8" t="s">
        <v>22</v>
      </c>
      <c r="R2" s="18" t="s">
        <v>40</v>
      </c>
      <c r="S2" s="19" t="s">
        <v>45</v>
      </c>
      <c r="T2" s="11" t="s">
        <v>26</v>
      </c>
      <c r="U2">
        <f>SUM(Q3:Q8)</f>
        <v>1.0066739627217829</v>
      </c>
    </row>
    <row r="3" spans="1:24" ht="15.75" x14ac:dyDescent="0.25">
      <c r="A3" s="1">
        <v>40673</v>
      </c>
      <c r="B3">
        <v>4.4000000000000004</v>
      </c>
      <c r="C3">
        <v>0</v>
      </c>
      <c r="D3">
        <v>3.2134999999999998</v>
      </c>
      <c r="E3">
        <v>10.3208</v>
      </c>
      <c r="F3" s="17">
        <f t="shared" ref="F3:F66" si="0">(((E3/100)+1)^(1/365)-1)</f>
        <v>2.6913840056352889E-4</v>
      </c>
      <c r="G3" s="17">
        <f>1+F3</f>
        <v>1.0002691384005635</v>
      </c>
      <c r="H3" s="17"/>
      <c r="I3" s="17"/>
      <c r="J3" s="21" t="s">
        <v>49</v>
      </c>
      <c r="K3" s="12">
        <f>SQRT(K2)</f>
        <v>4.7159417274580458E-2</v>
      </c>
      <c r="M3" s="10">
        <v>40847</v>
      </c>
      <c r="N3" s="11">
        <v>2.37</v>
      </c>
      <c r="O3" s="11">
        <v>-0.10227272727272728</v>
      </c>
      <c r="P3" s="11">
        <f t="shared" ref="P3:P8" si="1">1+O3</f>
        <v>0.89772727272727271</v>
      </c>
      <c r="Q3" s="11">
        <f t="shared" ref="Q3:Q8" si="2">O3-F124</f>
        <v>-0.10255553878625444</v>
      </c>
      <c r="R3" s="11">
        <f t="shared" ref="R3:R8" si="3">(Q3-$U$4)^2</f>
        <v>7.3080759501580411E-2</v>
      </c>
      <c r="S3" s="12">
        <f t="shared" ref="S3:S8" si="4">(Q3-$U$5)^2</f>
        <v>6.2184564429595954E-2</v>
      </c>
      <c r="T3" s="11" t="s">
        <v>27</v>
      </c>
      <c r="U3">
        <f>PRODUCT(P3:P8)-PRODUCT(G124:G129)</f>
        <v>0.88087675236660412</v>
      </c>
      <c r="W3" t="s">
        <v>28</v>
      </c>
      <c r="X3">
        <f>1+F3</f>
        <v>1.0002691384005635</v>
      </c>
    </row>
    <row r="4" spans="1:24" ht="15.75" x14ac:dyDescent="0.25">
      <c r="A4" s="2">
        <v>40674</v>
      </c>
      <c r="B4">
        <v>4.4993999999999996</v>
      </c>
      <c r="C4">
        <f>(B4-B3)/B3</f>
        <v>2.2590909090908922E-2</v>
      </c>
      <c r="D4">
        <v>3.1593</v>
      </c>
      <c r="E4">
        <v>10.3607</v>
      </c>
      <c r="F4" s="17">
        <f t="shared" si="0"/>
        <v>2.7012937211967625E-4</v>
      </c>
      <c r="G4" s="17">
        <f t="shared" ref="G4:G67" si="5">1+F4</f>
        <v>1.0002701293721197</v>
      </c>
      <c r="H4" s="17">
        <f>C4-F4</f>
        <v>2.2320779718789246E-2</v>
      </c>
      <c r="I4" s="17">
        <f>H4^2</f>
        <v>4.982172072547133E-4</v>
      </c>
      <c r="J4" s="21" t="s">
        <v>50</v>
      </c>
      <c r="K4" s="12">
        <f>U2</f>
        <v>1.0066739627217829</v>
      </c>
      <c r="M4" s="10">
        <v>40848</v>
      </c>
      <c r="N4" s="11">
        <v>5</v>
      </c>
      <c r="O4" s="11">
        <v>1.109704641350211</v>
      </c>
      <c r="P4" s="11">
        <f t="shared" si="1"/>
        <v>2.109704641350211</v>
      </c>
      <c r="Q4" s="11">
        <f t="shared" si="2"/>
        <v>1.1094191270644833</v>
      </c>
      <c r="R4" s="11">
        <f t="shared" si="3"/>
        <v>0.88668614059890472</v>
      </c>
      <c r="S4" s="12">
        <f t="shared" si="4"/>
        <v>0.92661095618864453</v>
      </c>
      <c r="T4" s="11" t="s">
        <v>32</v>
      </c>
      <c r="U4">
        <f>U2/6</f>
        <v>0.16777899378696381</v>
      </c>
    </row>
    <row r="5" spans="1:24" ht="15.75" x14ac:dyDescent="0.25">
      <c r="A5" s="2">
        <v>40675</v>
      </c>
      <c r="B5">
        <v>4.45</v>
      </c>
      <c r="C5">
        <f t="shared" ref="C5:C68" si="6">(B5-B4)/B4</f>
        <v>-1.0979241676667877E-2</v>
      </c>
      <c r="D5">
        <v>3.2225000000000001</v>
      </c>
      <c r="E5">
        <v>10.315099999999999</v>
      </c>
      <c r="F5" s="17">
        <f t="shared" si="0"/>
        <v>2.6899680402170389E-4</v>
      </c>
      <c r="G5" s="17">
        <f t="shared" si="5"/>
        <v>1.0002689968040217</v>
      </c>
      <c r="H5" s="17">
        <f t="shared" ref="H5:H68" si="7">C5-F5</f>
        <v>-1.1248238480689581E-2</v>
      </c>
      <c r="I5" s="17">
        <f t="shared" ref="I5:I68" si="8">H5^2</f>
        <v>1.2652286891846586E-4</v>
      </c>
      <c r="J5" s="21" t="s">
        <v>51</v>
      </c>
      <c r="K5" s="12">
        <f>U12</f>
        <v>1.4666550866090966</v>
      </c>
      <c r="M5" s="10">
        <v>40849</v>
      </c>
      <c r="N5" s="11">
        <v>4.9000000000000004</v>
      </c>
      <c r="O5" s="11">
        <v>-1.9999999999999928E-2</v>
      </c>
      <c r="P5" s="11">
        <f t="shared" si="1"/>
        <v>0.98000000000000009</v>
      </c>
      <c r="Q5" s="11">
        <f t="shared" si="2"/>
        <v>-2.0284066879116568E-2</v>
      </c>
      <c r="R5" s="11">
        <f t="shared" si="3"/>
        <v>3.5367714787093836E-2</v>
      </c>
      <c r="S5" s="12">
        <f t="shared" si="4"/>
        <v>2.7921360267686861E-2</v>
      </c>
      <c r="T5" s="16" t="s">
        <v>33</v>
      </c>
      <c r="U5">
        <f>U3/6</f>
        <v>0.14681279206110068</v>
      </c>
    </row>
    <row r="6" spans="1:24" ht="15.75" x14ac:dyDescent="0.25">
      <c r="A6" s="2">
        <v>40676</v>
      </c>
      <c r="B6">
        <v>4.4794</v>
      </c>
      <c r="C6">
        <f t="shared" si="6"/>
        <v>6.6067415730336788E-3</v>
      </c>
      <c r="D6">
        <v>3.1709000000000001</v>
      </c>
      <c r="E6">
        <v>10.344899999999999</v>
      </c>
      <c r="F6" s="17">
        <f t="shared" si="0"/>
        <v>2.6973700005394896E-4</v>
      </c>
      <c r="G6" s="17">
        <f t="shared" si="5"/>
        <v>1.0002697370000539</v>
      </c>
      <c r="H6" s="17">
        <f t="shared" si="7"/>
        <v>6.3370045729797299E-3</v>
      </c>
      <c r="I6" s="17">
        <f t="shared" si="8"/>
        <v>4.0157626957966007E-5</v>
      </c>
      <c r="J6" s="21" t="s">
        <v>52</v>
      </c>
      <c r="K6" s="12">
        <f>SQRT(K2*6)</f>
        <v>0.11551650888971665</v>
      </c>
      <c r="M6" s="10">
        <v>40850</v>
      </c>
      <c r="N6" s="11">
        <v>5.4</v>
      </c>
      <c r="O6" s="11">
        <v>0.1020408163265306</v>
      </c>
      <c r="P6" s="11">
        <f t="shared" si="1"/>
        <v>1.1020408163265305</v>
      </c>
      <c r="Q6" s="11">
        <f t="shared" si="2"/>
        <v>0.10175908518299802</v>
      </c>
      <c r="R6" s="11">
        <f t="shared" si="3"/>
        <v>4.3586283320759967E-3</v>
      </c>
      <c r="S6" s="12">
        <f t="shared" si="4"/>
        <v>2.0298365034579951E-3</v>
      </c>
      <c r="T6" s="16" t="s">
        <v>41</v>
      </c>
      <c r="U6">
        <f>SUM(R3:R8)/6</f>
        <v>0.18114610308202614</v>
      </c>
    </row>
    <row r="7" spans="1:24" ht="15.75" x14ac:dyDescent="0.25">
      <c r="A7" s="2">
        <v>40679</v>
      </c>
      <c r="B7">
        <v>4.42</v>
      </c>
      <c r="C7">
        <f t="shared" si="6"/>
        <v>-1.3260704558646273E-2</v>
      </c>
      <c r="D7">
        <v>3.1469999999999998</v>
      </c>
      <c r="E7">
        <v>10.3725</v>
      </c>
      <c r="F7" s="17">
        <f t="shared" si="0"/>
        <v>2.7042237294461202E-4</v>
      </c>
      <c r="G7" s="17">
        <f t="shared" si="5"/>
        <v>1.0002704223729446</v>
      </c>
      <c r="H7" s="17">
        <f t="shared" si="7"/>
        <v>-1.3531126931590885E-2</v>
      </c>
      <c r="I7" s="17">
        <f t="shared" si="8"/>
        <v>1.8309139603882416E-4</v>
      </c>
      <c r="J7" s="21" t="s">
        <v>53</v>
      </c>
      <c r="K7" s="12">
        <f>SQRT(K2*121)</f>
        <v>0.51875359002038501</v>
      </c>
      <c r="M7" s="10">
        <v>40851</v>
      </c>
      <c r="N7" s="11">
        <v>5.1100000000000003</v>
      </c>
      <c r="O7" s="11">
        <v>-5.3703703703703705E-2</v>
      </c>
      <c r="P7" s="11">
        <f t="shared" si="1"/>
        <v>0.9462962962962963</v>
      </c>
      <c r="Q7" s="11">
        <f t="shared" si="2"/>
        <v>-5.3985518918722282E-2</v>
      </c>
      <c r="R7" s="11">
        <f t="shared" si="3"/>
        <v>4.9179499095590405E-2</v>
      </c>
      <c r="S7" s="12">
        <f t="shared" si="4"/>
        <v>4.0319961692349686E-2</v>
      </c>
      <c r="T7" s="16" t="s">
        <v>42</v>
      </c>
      <c r="U7">
        <f>SQRT(U6)</f>
        <v>0.42561262091487151</v>
      </c>
    </row>
    <row r="8" spans="1:24" ht="16.5" thickBot="1" x14ac:dyDescent="0.3">
      <c r="A8" s="2">
        <v>40680</v>
      </c>
      <c r="B8">
        <v>4.4000000000000004</v>
      </c>
      <c r="C8">
        <f t="shared" si="6"/>
        <v>-4.5248868778279576E-3</v>
      </c>
      <c r="D8">
        <v>3.1158000000000001</v>
      </c>
      <c r="E8">
        <v>10.373100000000001</v>
      </c>
      <c r="F8" s="17">
        <f t="shared" si="0"/>
        <v>2.7043727045694688E-4</v>
      </c>
      <c r="G8" s="17">
        <f t="shared" si="5"/>
        <v>1.0002704372704569</v>
      </c>
      <c r="H8" s="17">
        <f t="shared" si="7"/>
        <v>-4.7953241482849044E-3</v>
      </c>
      <c r="I8" s="17">
        <f t="shared" si="8"/>
        <v>2.2995133687124345E-5</v>
      </c>
      <c r="J8" s="21" t="s">
        <v>54</v>
      </c>
      <c r="K8" s="12">
        <f>K4/K6</f>
        <v>8.7145462791197428</v>
      </c>
      <c r="M8" s="13">
        <v>40854</v>
      </c>
      <c r="N8" s="14">
        <v>4.97</v>
      </c>
      <c r="O8" s="14">
        <v>-2.7397260273972712E-2</v>
      </c>
      <c r="P8" s="14">
        <f t="shared" si="1"/>
        <v>0.97260273972602729</v>
      </c>
      <c r="Q8" s="14">
        <f t="shared" si="2"/>
        <v>-2.7679124941605071E-2</v>
      </c>
      <c r="R8" s="14">
        <f t="shared" si="3"/>
        <v>3.8203876176911331E-2</v>
      </c>
      <c r="S8" s="15">
        <f t="shared" si="4"/>
        <v>3.0447429099279152E-2</v>
      </c>
      <c r="T8" s="16" t="s">
        <v>43</v>
      </c>
      <c r="U8">
        <f>SUM(S3:S8)/6</f>
        <v>0.18158568469683567</v>
      </c>
    </row>
    <row r="9" spans="1:24" ht="16.5" thickBot="1" x14ac:dyDescent="0.3">
      <c r="A9" s="2">
        <v>40681</v>
      </c>
      <c r="B9">
        <v>4.4000000000000004</v>
      </c>
      <c r="C9">
        <f t="shared" si="6"/>
        <v>0</v>
      </c>
      <c r="D9">
        <v>3.1800999999999999</v>
      </c>
      <c r="E9">
        <v>10.34</v>
      </c>
      <c r="F9" s="17">
        <f t="shared" si="0"/>
        <v>2.6961530366387265E-4</v>
      </c>
      <c r="G9" s="17">
        <f t="shared" si="5"/>
        <v>1.0002696153036639</v>
      </c>
      <c r="H9" s="17">
        <f t="shared" si="7"/>
        <v>-2.6961530366387265E-4</v>
      </c>
      <c r="I9" s="17">
        <f t="shared" si="8"/>
        <v>7.269241196976226E-8</v>
      </c>
      <c r="J9" s="20" t="s">
        <v>55</v>
      </c>
      <c r="K9" s="15">
        <f>K5/K7</f>
        <v>2.82726734778156</v>
      </c>
      <c r="T9" s="16" t="s">
        <v>44</v>
      </c>
      <c r="U9">
        <f>SQRT(U8)</f>
        <v>0.42612871846055583</v>
      </c>
    </row>
    <row r="10" spans="1:24" ht="15.75" x14ac:dyDescent="0.25">
      <c r="A10" s="2">
        <v>40682</v>
      </c>
      <c r="B10">
        <v>4.2024999999999997</v>
      </c>
      <c r="C10">
        <f t="shared" si="6"/>
        <v>-4.4886363636363787E-2</v>
      </c>
      <c r="D10">
        <v>3.1709000000000001</v>
      </c>
      <c r="E10">
        <v>10.321199999999999</v>
      </c>
      <c r="F10" s="17">
        <f t="shared" si="0"/>
        <v>2.6914833688906903E-4</v>
      </c>
      <c r="G10" s="17">
        <f t="shared" si="5"/>
        <v>1.0002691483368891</v>
      </c>
      <c r="H10" s="17">
        <f t="shared" si="7"/>
        <v>-4.5155511973252856E-2</v>
      </c>
      <c r="I10" s="17">
        <f t="shared" si="8"/>
        <v>2.0390202615665821E-3</v>
      </c>
      <c r="M10" s="7" t="s">
        <v>24</v>
      </c>
      <c r="N10" s="8" t="s">
        <v>31</v>
      </c>
      <c r="O10" s="8" t="s">
        <v>30</v>
      </c>
      <c r="P10" s="8" t="s">
        <v>29</v>
      </c>
      <c r="Q10" s="8" t="s">
        <v>25</v>
      </c>
      <c r="R10" s="18" t="s">
        <v>40</v>
      </c>
      <c r="S10" s="19" t="s">
        <v>45</v>
      </c>
    </row>
    <row r="11" spans="1:24" ht="15.75" x14ac:dyDescent="0.25">
      <c r="A11" s="2">
        <v>40683</v>
      </c>
      <c r="B11">
        <v>4.0999999999999996</v>
      </c>
      <c r="C11">
        <f t="shared" si="6"/>
        <v>-2.4390243902439036E-2</v>
      </c>
      <c r="D11">
        <v>3.1451000000000002</v>
      </c>
      <c r="E11">
        <v>10.3559</v>
      </c>
      <c r="F11" s="17">
        <f t="shared" si="0"/>
        <v>2.7001017640415625E-4</v>
      </c>
      <c r="G11" s="17">
        <f t="shared" si="5"/>
        <v>1.0002700101764042</v>
      </c>
      <c r="H11" s="17">
        <f t="shared" si="7"/>
        <v>-2.4660254078843192E-2</v>
      </c>
      <c r="I11" s="17">
        <f t="shared" si="8"/>
        <v>6.0812813123310228E-4</v>
      </c>
      <c r="M11" s="10">
        <v>40847</v>
      </c>
      <c r="N11" s="11">
        <v>2.37</v>
      </c>
      <c r="O11" s="11">
        <v>-0.10227272727272728</v>
      </c>
      <c r="P11" s="11">
        <f>1+O11</f>
        <v>0.89772727272727271</v>
      </c>
      <c r="Q11" s="11">
        <f>O11-F124</f>
        <v>-0.10255553878625444</v>
      </c>
      <c r="R11" s="11">
        <f>(Q11-$U$14)^2</f>
        <v>1.31507352488944E-2</v>
      </c>
      <c r="S11" s="12">
        <f>(Q11-$U$15)^2</f>
        <v>1.2495874182626751E-2</v>
      </c>
    </row>
    <row r="12" spans="1:24" ht="15.75" x14ac:dyDescent="0.25">
      <c r="A12" s="2">
        <v>40686</v>
      </c>
      <c r="B12">
        <v>4.05</v>
      </c>
      <c r="C12">
        <f t="shared" si="6"/>
        <v>-1.2195121951219469E-2</v>
      </c>
      <c r="D12">
        <v>3.1286</v>
      </c>
      <c r="E12">
        <v>10.438599999999999</v>
      </c>
      <c r="F12" s="17">
        <f t="shared" si="0"/>
        <v>2.7206309677385576E-4</v>
      </c>
      <c r="G12" s="17">
        <f t="shared" si="5"/>
        <v>1.0002720630967739</v>
      </c>
      <c r="H12" s="17">
        <f t="shared" si="7"/>
        <v>-1.2467185047993325E-2</v>
      </c>
      <c r="I12" s="17">
        <f t="shared" si="8"/>
        <v>1.5543070302090833E-4</v>
      </c>
      <c r="M12" s="10">
        <v>40848</v>
      </c>
      <c r="N12" s="11">
        <v>5</v>
      </c>
      <c r="O12" s="11">
        <v>1.109704641350211</v>
      </c>
      <c r="P12" s="11">
        <f t="shared" ref="P12:P75" si="9">1+O12</f>
        <v>2.109704641350211</v>
      </c>
      <c r="Q12" s="11">
        <f t="shared" ref="Q12:Q75" si="10">O12-F125</f>
        <v>1.1094191270644833</v>
      </c>
      <c r="R12" s="11">
        <f t="shared" ref="R12:R75" si="11">(Q12-$U$14)^2</f>
        <v>1.2040629241681655</v>
      </c>
      <c r="S12" s="12">
        <f t="shared" ref="S12:S75" si="12">(Q12-$U$15)^2</f>
        <v>1.2104174193660096</v>
      </c>
      <c r="T12" s="11" t="s">
        <v>26</v>
      </c>
      <c r="U12">
        <f>SUM(Q11:Q131)</f>
        <v>1.4666550866090966</v>
      </c>
    </row>
    <row r="13" spans="1:24" ht="15.75" x14ac:dyDescent="0.25">
      <c r="A13" s="2">
        <v>40687</v>
      </c>
      <c r="B13">
        <v>4.0999999999999996</v>
      </c>
      <c r="C13">
        <f t="shared" si="6"/>
        <v>1.2345679012345635E-2</v>
      </c>
      <c r="D13">
        <v>3.1139000000000001</v>
      </c>
      <c r="E13">
        <v>10.454800000000001</v>
      </c>
      <c r="F13" s="17">
        <f t="shared" si="0"/>
        <v>2.7246506121247904E-4</v>
      </c>
      <c r="G13" s="17">
        <f t="shared" si="5"/>
        <v>1.0002724650612125</v>
      </c>
      <c r="H13" s="17">
        <f t="shared" si="7"/>
        <v>1.2073213951133156E-2</v>
      </c>
      <c r="I13" s="17">
        <f t="shared" si="8"/>
        <v>1.4576249510983626E-4</v>
      </c>
      <c r="M13" s="10">
        <v>40849</v>
      </c>
      <c r="N13" s="11">
        <v>4.9000000000000004</v>
      </c>
      <c r="O13" s="11">
        <v>-1.9999999999999928E-2</v>
      </c>
      <c r="P13" s="11">
        <f t="shared" si="9"/>
        <v>0.98000000000000009</v>
      </c>
      <c r="Q13" s="11">
        <f t="shared" si="10"/>
        <v>-2.0284066879116568E-2</v>
      </c>
      <c r="R13" s="11">
        <f t="shared" si="11"/>
        <v>1.0500959045363783E-3</v>
      </c>
      <c r="S13" s="12">
        <f t="shared" si="12"/>
        <v>8.7104516105726874E-4</v>
      </c>
      <c r="T13" s="11" t="s">
        <v>27</v>
      </c>
      <c r="U13">
        <f>PRODUCT(P11:P131)-PRODUCT(G124:G244)</f>
        <v>1.1167582893183101</v>
      </c>
    </row>
    <row r="14" spans="1:24" ht="15.75" x14ac:dyDescent="0.25">
      <c r="A14" s="2">
        <v>40688</v>
      </c>
      <c r="B14">
        <v>4.1500000000000004</v>
      </c>
      <c r="C14">
        <f t="shared" si="6"/>
        <v>1.2195121951219686E-2</v>
      </c>
      <c r="D14">
        <v>3.1303999999999998</v>
      </c>
      <c r="E14">
        <v>10.4306</v>
      </c>
      <c r="F14" s="17">
        <f t="shared" si="0"/>
        <v>2.7186457412708975E-4</v>
      </c>
      <c r="G14" s="17">
        <f t="shared" si="5"/>
        <v>1.0002718645741271</v>
      </c>
      <c r="H14" s="17">
        <f t="shared" si="7"/>
        <v>1.1923257377092596E-2</v>
      </c>
      <c r="I14" s="17">
        <f t="shared" si="8"/>
        <v>1.4216406648039301E-4</v>
      </c>
      <c r="M14" s="10">
        <v>40850</v>
      </c>
      <c r="N14" s="11">
        <v>5.4</v>
      </c>
      <c r="O14" s="11">
        <v>0.1020408163265306</v>
      </c>
      <c r="P14" s="11">
        <f t="shared" si="9"/>
        <v>1.1020408163265305</v>
      </c>
      <c r="Q14" s="11">
        <f t="shared" si="10"/>
        <v>0.10175908518299802</v>
      </c>
      <c r="R14" s="11">
        <f t="shared" si="11"/>
        <v>8.0349654442686859E-3</v>
      </c>
      <c r="S14" s="12">
        <f t="shared" si="12"/>
        <v>8.5617412799268728E-3</v>
      </c>
      <c r="T14" s="11" t="s">
        <v>32</v>
      </c>
      <c r="U14">
        <f>U12/121</f>
        <v>1.2121116418256996E-2</v>
      </c>
    </row>
    <row r="15" spans="1:24" ht="15.75" x14ac:dyDescent="0.25">
      <c r="A15" s="2">
        <v>40689</v>
      </c>
      <c r="B15">
        <v>3.9534000000000002</v>
      </c>
      <c r="C15">
        <f t="shared" si="6"/>
        <v>-4.7373493975903638E-2</v>
      </c>
      <c r="D15">
        <v>3.0571999999999999</v>
      </c>
      <c r="E15">
        <v>10.416</v>
      </c>
      <c r="F15" s="17">
        <f t="shared" si="0"/>
        <v>2.7150223332217394E-4</v>
      </c>
      <c r="G15" s="17">
        <f t="shared" si="5"/>
        <v>1.0002715022333222</v>
      </c>
      <c r="H15" s="17">
        <f t="shared" si="7"/>
        <v>-4.7644996209225812E-2</v>
      </c>
      <c r="I15" s="17">
        <f t="shared" si="8"/>
        <v>2.2700456637771418E-3</v>
      </c>
      <c r="M15" s="10">
        <v>40851</v>
      </c>
      <c r="N15" s="11">
        <v>5.1100000000000003</v>
      </c>
      <c r="O15" s="11">
        <v>-5.3703703703703705E-2</v>
      </c>
      <c r="P15" s="11">
        <f t="shared" si="9"/>
        <v>0.9462962962962963</v>
      </c>
      <c r="Q15" s="11">
        <f t="shared" si="10"/>
        <v>-5.3985518918722282E-2</v>
      </c>
      <c r="R15" s="11">
        <f t="shared" si="11"/>
        <v>4.370087235576357E-3</v>
      </c>
      <c r="S15" s="12">
        <f t="shared" si="12"/>
        <v>3.9961269031268823E-3</v>
      </c>
      <c r="T15" s="16" t="s">
        <v>33</v>
      </c>
      <c r="U15">
        <f>U13/121</f>
        <v>9.2294073497380998E-3</v>
      </c>
    </row>
    <row r="16" spans="1:24" ht="15.75" x14ac:dyDescent="0.25">
      <c r="A16" s="2">
        <v>40690</v>
      </c>
      <c r="B16">
        <v>3.8875000000000002</v>
      </c>
      <c r="C16">
        <f t="shared" si="6"/>
        <v>-1.6669196134972444E-2</v>
      </c>
      <c r="D16">
        <v>3.0735000000000001</v>
      </c>
      <c r="E16">
        <v>10.398300000000001</v>
      </c>
      <c r="F16" s="17">
        <f t="shared" si="0"/>
        <v>2.710628930608916E-4</v>
      </c>
      <c r="G16" s="17">
        <f t="shared" si="5"/>
        <v>1.0002710628930609</v>
      </c>
      <c r="H16" s="17">
        <f t="shared" si="7"/>
        <v>-1.6940259028033335E-2</v>
      </c>
      <c r="I16" s="17">
        <f t="shared" si="8"/>
        <v>2.8697237593686495E-4</v>
      </c>
      <c r="M16" s="10">
        <v>40854</v>
      </c>
      <c r="N16" s="11">
        <v>4.97</v>
      </c>
      <c r="O16" s="11">
        <v>-2.7397260273972712E-2</v>
      </c>
      <c r="P16" s="11">
        <f t="shared" si="9"/>
        <v>0.97260273972602729</v>
      </c>
      <c r="Q16" s="11">
        <f t="shared" si="10"/>
        <v>-2.7679124941605071E-2</v>
      </c>
      <c r="R16" s="11">
        <f t="shared" si="11"/>
        <v>1.5840592123032755E-3</v>
      </c>
      <c r="S16" s="12">
        <f t="shared" si="12"/>
        <v>1.3622397559011218E-3</v>
      </c>
      <c r="T16" s="16" t="s">
        <v>41</v>
      </c>
      <c r="U16">
        <f>SUM(R11:R131)/121</f>
        <v>1.8416641520492313E-2</v>
      </c>
    </row>
    <row r="17" spans="1:21" ht="15.75" x14ac:dyDescent="0.25">
      <c r="A17" s="2">
        <v>40694</v>
      </c>
      <c r="B17">
        <v>3.8616000000000001</v>
      </c>
      <c r="C17">
        <f>(B17-B16)/B16</f>
        <v>-6.6623794212218737E-3</v>
      </c>
      <c r="D17">
        <v>3.0607000000000002</v>
      </c>
      <c r="E17">
        <v>10.3528</v>
      </c>
      <c r="F17" s="17">
        <f t="shared" si="0"/>
        <v>2.6993319308998842E-4</v>
      </c>
      <c r="G17" s="17">
        <f t="shared" si="5"/>
        <v>1.00026993319309</v>
      </c>
      <c r="H17" s="17">
        <f t="shared" si="7"/>
        <v>-6.9323126143118622E-3</v>
      </c>
      <c r="I17" s="17">
        <f t="shared" si="8"/>
        <v>4.8056958182547366E-5</v>
      </c>
      <c r="M17" s="10">
        <v>40855</v>
      </c>
      <c r="N17" s="11">
        <v>4.9000000000000004</v>
      </c>
      <c r="O17" s="11">
        <v>-1.40845070422534E-2</v>
      </c>
      <c r="P17" s="11">
        <f t="shared" si="9"/>
        <v>0.98591549295774661</v>
      </c>
      <c r="Q17" s="11">
        <f t="shared" si="10"/>
        <v>-1.4364677450923078E-2</v>
      </c>
      <c r="R17" s="11">
        <f t="shared" si="11"/>
        <v>7.014972768806969E-4</v>
      </c>
      <c r="S17" s="12">
        <f t="shared" si="12"/>
        <v>5.5668083758079079E-4</v>
      </c>
      <c r="T17" s="16" t="s">
        <v>42</v>
      </c>
      <c r="U17">
        <f>SQRT(U16)</f>
        <v>0.13570792725737252</v>
      </c>
    </row>
    <row r="18" spans="1:21" ht="15.75" x14ac:dyDescent="0.25">
      <c r="A18" s="2">
        <v>40695</v>
      </c>
      <c r="B18">
        <v>3.8</v>
      </c>
      <c r="C18">
        <f t="shared" si="6"/>
        <v>-1.5951937020924054E-2</v>
      </c>
      <c r="D18">
        <v>2.9407999999999999</v>
      </c>
      <c r="E18">
        <v>10.453900000000001</v>
      </c>
      <c r="F18" s="17">
        <f t="shared" si="0"/>
        <v>2.7244273139737096E-4</v>
      </c>
      <c r="G18" s="17">
        <f t="shared" si="5"/>
        <v>1.0002724427313974</v>
      </c>
      <c r="H18" s="17">
        <f t="shared" si="7"/>
        <v>-1.6224379752321424E-2</v>
      </c>
      <c r="I18" s="17">
        <f t="shared" si="8"/>
        <v>2.6323049834753743E-4</v>
      </c>
      <c r="M18" s="10">
        <v>40856</v>
      </c>
      <c r="N18" s="11">
        <v>4.72</v>
      </c>
      <c r="O18" s="11">
        <v>-3.6734693877551142E-2</v>
      </c>
      <c r="P18" s="11">
        <f t="shared" si="9"/>
        <v>0.96326530612244887</v>
      </c>
      <c r="Q18" s="11">
        <f t="shared" si="10"/>
        <v>-3.7018743462219242E-2</v>
      </c>
      <c r="R18" s="11">
        <f t="shared" si="11"/>
        <v>2.4147258290728385E-3</v>
      </c>
      <c r="S18" s="12">
        <f t="shared" si="12"/>
        <v>2.1388914535255509E-3</v>
      </c>
      <c r="T18" s="16" t="s">
        <v>43</v>
      </c>
      <c r="U18">
        <f>SUM(S11:S131)/121</f>
        <v>1.8425003501829258E-2</v>
      </c>
    </row>
    <row r="19" spans="1:21" ht="15.75" x14ac:dyDescent="0.25">
      <c r="A19" s="2">
        <v>40696</v>
      </c>
      <c r="B19">
        <v>3.7556000000000003</v>
      </c>
      <c r="C19">
        <f t="shared" si="6"/>
        <v>-1.1684210526315672E-2</v>
      </c>
      <c r="D19">
        <v>3.0297000000000001</v>
      </c>
      <c r="E19">
        <v>10.4983</v>
      </c>
      <c r="F19" s="17">
        <f t="shared" si="0"/>
        <v>2.7354411934665812E-4</v>
      </c>
      <c r="G19" s="17">
        <f t="shared" si="5"/>
        <v>1.0002735441193467</v>
      </c>
      <c r="H19" s="17">
        <f t="shared" si="7"/>
        <v>-1.195775464566233E-2</v>
      </c>
      <c r="I19" s="17">
        <f t="shared" si="8"/>
        <v>1.4298789616585904E-4</v>
      </c>
      <c r="M19" s="10">
        <v>40857</v>
      </c>
      <c r="N19" s="11">
        <v>4.4000000000000004</v>
      </c>
      <c r="O19" s="11">
        <v>-6.77966101694914E-2</v>
      </c>
      <c r="P19" s="11">
        <f t="shared" si="9"/>
        <v>0.93220338983050866</v>
      </c>
      <c r="Q19" s="11">
        <f t="shared" si="10"/>
        <v>-6.8080276777764015E-2</v>
      </c>
      <c r="R19" s="11">
        <f t="shared" si="11"/>
        <v>6.432263470582766E-3</v>
      </c>
      <c r="S19" s="12">
        <f t="shared" si="12"/>
        <v>5.9767872598941512E-3</v>
      </c>
      <c r="T19" s="16" t="s">
        <v>44</v>
      </c>
      <c r="U19">
        <f>SQRT(U18)</f>
        <v>0.13573873250413551</v>
      </c>
    </row>
    <row r="20" spans="1:21" ht="15.75" x14ac:dyDescent="0.25">
      <c r="A20" s="2">
        <v>40697</v>
      </c>
      <c r="B20">
        <v>3.75</v>
      </c>
      <c r="C20">
        <f t="shared" si="6"/>
        <v>-1.4911066141229819E-3</v>
      </c>
      <c r="D20">
        <v>2.9859</v>
      </c>
      <c r="E20">
        <v>10.5501</v>
      </c>
      <c r="F20" s="17">
        <f t="shared" si="0"/>
        <v>2.7482851428217714E-4</v>
      </c>
      <c r="G20" s="17">
        <f t="shared" si="5"/>
        <v>1.0002748285142822</v>
      </c>
      <c r="H20" s="17">
        <f t="shared" si="7"/>
        <v>-1.7659351284051591E-3</v>
      </c>
      <c r="I20" s="17">
        <f t="shared" si="8"/>
        <v>3.1185268777353456E-6</v>
      </c>
      <c r="M20" s="10">
        <v>40858</v>
      </c>
      <c r="N20" s="11">
        <v>4.1500000000000004</v>
      </c>
      <c r="O20" s="11">
        <v>-5.6818181818181816E-2</v>
      </c>
      <c r="P20" s="11">
        <f t="shared" si="9"/>
        <v>0.94318181818181823</v>
      </c>
      <c r="Q20" s="11">
        <f t="shared" si="10"/>
        <v>-5.709943815680945E-2</v>
      </c>
      <c r="R20" s="11">
        <f t="shared" si="11"/>
        <v>4.7914851756797518E-3</v>
      </c>
      <c r="S20" s="12">
        <f t="shared" si="12"/>
        <v>4.399515746231453E-3</v>
      </c>
    </row>
    <row r="21" spans="1:21" ht="15.75" x14ac:dyDescent="0.25">
      <c r="A21" s="2">
        <v>40700</v>
      </c>
      <c r="B21">
        <v>3.55</v>
      </c>
      <c r="C21">
        <f t="shared" si="6"/>
        <v>-5.3333333333333378E-2</v>
      </c>
      <c r="D21">
        <v>2.9950000000000001</v>
      </c>
      <c r="E21">
        <v>10.5869</v>
      </c>
      <c r="F21" s="17">
        <f t="shared" si="0"/>
        <v>2.7574061558999219E-4</v>
      </c>
      <c r="G21" s="17">
        <f t="shared" si="5"/>
        <v>1.00027574061559</v>
      </c>
      <c r="H21" s="17">
        <f t="shared" si="7"/>
        <v>-5.3609073948923371E-2</v>
      </c>
      <c r="I21" s="17">
        <f t="shared" si="8"/>
        <v>2.8739328096611342E-3</v>
      </c>
      <c r="M21" s="10">
        <v>40861</v>
      </c>
      <c r="N21" s="11">
        <v>4.1399999999999997</v>
      </c>
      <c r="O21" s="11">
        <v>-2.4096385542170299E-3</v>
      </c>
      <c r="P21" s="11">
        <f t="shared" si="9"/>
        <v>0.99759036144578295</v>
      </c>
      <c r="Q21" s="11">
        <f t="shared" si="10"/>
        <v>-2.6918122805249293E-3</v>
      </c>
      <c r="R21" s="11">
        <f t="shared" si="11"/>
        <v>2.194228566351972E-4</v>
      </c>
      <c r="S21" s="12">
        <f t="shared" si="12"/>
        <v>1.4211547747296861E-4</v>
      </c>
    </row>
    <row r="22" spans="1:21" ht="15.75" x14ac:dyDescent="0.25">
      <c r="A22" s="2">
        <v>40701</v>
      </c>
      <c r="B22">
        <v>3.54</v>
      </c>
      <c r="C22">
        <f t="shared" si="6"/>
        <v>-2.8169014084506445E-3</v>
      </c>
      <c r="D22">
        <v>2.9948999999999999</v>
      </c>
      <c r="E22">
        <v>10.6153</v>
      </c>
      <c r="F22" s="17">
        <f t="shared" si="0"/>
        <v>2.7644431294793215E-4</v>
      </c>
      <c r="G22" s="17">
        <f t="shared" si="5"/>
        <v>1.0002764443129479</v>
      </c>
      <c r="H22" s="17">
        <f t="shared" si="7"/>
        <v>-3.0933457213985767E-3</v>
      </c>
      <c r="I22" s="17">
        <f t="shared" si="8"/>
        <v>9.5687877520948806E-6</v>
      </c>
      <c r="M22" s="10">
        <v>40862</v>
      </c>
      <c r="N22" s="11">
        <v>3.91</v>
      </c>
      <c r="O22" s="11">
        <v>-5.5555555555555448E-2</v>
      </c>
      <c r="P22" s="11">
        <f t="shared" si="9"/>
        <v>0.94444444444444453</v>
      </c>
      <c r="Q22" s="11">
        <f t="shared" si="10"/>
        <v>-5.5837081454950789E-2</v>
      </c>
      <c r="R22" s="11">
        <f t="shared" si="11"/>
        <v>4.6183166581740629E-3</v>
      </c>
      <c r="S22" s="12">
        <f t="shared" si="12"/>
        <v>4.2336479653707045E-3</v>
      </c>
    </row>
    <row r="23" spans="1:21" ht="15.75" x14ac:dyDescent="0.25">
      <c r="A23" s="2">
        <v>40702</v>
      </c>
      <c r="B23">
        <v>3.55</v>
      </c>
      <c r="C23">
        <f t="shared" si="6"/>
        <v>2.8248587570620866E-3</v>
      </c>
      <c r="D23">
        <v>2.9386999999999999</v>
      </c>
      <c r="E23">
        <v>10.637499999999999</v>
      </c>
      <c r="F23" s="17">
        <f t="shared" si="0"/>
        <v>2.7699426077787415E-4</v>
      </c>
      <c r="G23" s="17">
        <f t="shared" si="5"/>
        <v>1.0002769942607779</v>
      </c>
      <c r="H23" s="17">
        <f t="shared" si="7"/>
        <v>2.5478644962842125E-3</v>
      </c>
      <c r="I23" s="17">
        <f t="shared" si="8"/>
        <v>6.4916134914256033E-6</v>
      </c>
      <c r="M23" s="10">
        <v>40863</v>
      </c>
      <c r="N23" s="11">
        <v>3.9167999999999998</v>
      </c>
      <c r="O23" s="11">
        <v>1.7391304347825307E-3</v>
      </c>
      <c r="P23" s="11">
        <f t="shared" si="9"/>
        <v>1.0017391304347825</v>
      </c>
      <c r="Q23" s="11">
        <f t="shared" si="10"/>
        <v>1.455965482785547E-3</v>
      </c>
      <c r="R23" s="11">
        <f t="shared" si="11"/>
        <v>1.1374544447638752E-4</v>
      </c>
      <c r="S23" s="12">
        <f t="shared" si="12"/>
        <v>6.0426398458890795E-5</v>
      </c>
    </row>
    <row r="24" spans="1:21" ht="15.75" x14ac:dyDescent="0.25">
      <c r="A24" s="2">
        <v>40703</v>
      </c>
      <c r="B24">
        <v>3.5655999999999999</v>
      </c>
      <c r="C24">
        <f t="shared" si="6"/>
        <v>4.3943661971831156E-3</v>
      </c>
      <c r="D24">
        <v>2.9967000000000001</v>
      </c>
      <c r="E24">
        <v>10.6099</v>
      </c>
      <c r="F24" s="17">
        <f t="shared" si="0"/>
        <v>2.763105252112652E-4</v>
      </c>
      <c r="G24" s="17">
        <f t="shared" si="5"/>
        <v>1.0002763105252113</v>
      </c>
      <c r="H24" s="17">
        <f t="shared" si="7"/>
        <v>4.1180556719718504E-3</v>
      </c>
      <c r="I24" s="17">
        <f t="shared" si="8"/>
        <v>1.6958382517459527E-5</v>
      </c>
      <c r="M24" s="10">
        <v>40864</v>
      </c>
      <c r="N24" s="11">
        <v>3.73</v>
      </c>
      <c r="O24" s="11">
        <v>-4.769199346405225E-2</v>
      </c>
      <c r="P24" s="11">
        <f t="shared" si="9"/>
        <v>0.95230800653594772</v>
      </c>
      <c r="Q24" s="11">
        <f t="shared" si="10"/>
        <v>-4.7976981732832789E-2</v>
      </c>
      <c r="R24" s="11">
        <f t="shared" si="11"/>
        <v>3.6117814013780212E-3</v>
      </c>
      <c r="S24" s="12">
        <f t="shared" si="12"/>
        <v>3.2725709518664861E-3</v>
      </c>
    </row>
    <row r="25" spans="1:21" ht="15.75" x14ac:dyDescent="0.25">
      <c r="A25" s="2">
        <v>40704</v>
      </c>
      <c r="B25">
        <v>3.6</v>
      </c>
      <c r="C25">
        <f t="shared" si="6"/>
        <v>9.6477451200359578E-3</v>
      </c>
      <c r="D25">
        <v>2.9693000000000001</v>
      </c>
      <c r="E25">
        <v>10.678000000000001</v>
      </c>
      <c r="F25" s="17">
        <f t="shared" si="0"/>
        <v>2.7799726053134854E-4</v>
      </c>
      <c r="G25" s="17">
        <f t="shared" si="5"/>
        <v>1.0002779972605313</v>
      </c>
      <c r="H25" s="17">
        <f t="shared" si="7"/>
        <v>9.3697478595046093E-3</v>
      </c>
      <c r="I25" s="17">
        <f t="shared" si="8"/>
        <v>8.7792174950691211E-5</v>
      </c>
      <c r="M25" s="10">
        <v>40865</v>
      </c>
      <c r="N25" s="11">
        <v>3.73</v>
      </c>
      <c r="O25" s="11">
        <v>0</v>
      </c>
      <c r="P25" s="11">
        <f t="shared" si="9"/>
        <v>1</v>
      </c>
      <c r="Q25" s="11">
        <f t="shared" si="10"/>
        <v>-2.8501543644088301E-4</v>
      </c>
      <c r="R25" s="11">
        <f t="shared" si="11"/>
        <v>1.5391210759614944E-4</v>
      </c>
      <c r="S25" s="12">
        <f t="shared" si="12"/>
        <v>9.0524240954161845E-5</v>
      </c>
    </row>
    <row r="26" spans="1:21" ht="15.75" x14ac:dyDescent="0.25">
      <c r="A26" s="2">
        <v>40707</v>
      </c>
      <c r="B26">
        <v>3.7490999999999999</v>
      </c>
      <c r="C26">
        <f t="shared" si="6"/>
        <v>4.1416666666666609E-2</v>
      </c>
      <c r="D26">
        <v>2.9838</v>
      </c>
      <c r="E26">
        <v>10.6607</v>
      </c>
      <c r="F26" s="17">
        <f t="shared" si="0"/>
        <v>2.7756886345020604E-4</v>
      </c>
      <c r="G26" s="17">
        <f t="shared" si="5"/>
        <v>1.0002775688634502</v>
      </c>
      <c r="H26" s="17">
        <f t="shared" si="7"/>
        <v>4.1139097803216403E-2</v>
      </c>
      <c r="I26" s="17">
        <f t="shared" si="8"/>
        <v>1.6924253680626047E-3</v>
      </c>
      <c r="M26" s="10">
        <v>40868</v>
      </c>
      <c r="N26" s="11">
        <v>3.56</v>
      </c>
      <c r="O26" s="11">
        <v>-4.5576407506702395E-2</v>
      </c>
      <c r="P26" s="11">
        <f t="shared" si="9"/>
        <v>0.95442359249329756</v>
      </c>
      <c r="Q26" s="11">
        <f t="shared" si="10"/>
        <v>-4.5863553532891906E-2</v>
      </c>
      <c r="R26" s="11">
        <f t="shared" si="11"/>
        <v>3.36222194934367E-3</v>
      </c>
      <c r="S26" s="12">
        <f t="shared" si="12"/>
        <v>3.0352343388150003E-3</v>
      </c>
    </row>
    <row r="27" spans="1:21" ht="15.75" x14ac:dyDescent="0.25">
      <c r="A27" s="2">
        <v>40708</v>
      </c>
      <c r="B27">
        <v>3.75</v>
      </c>
      <c r="C27">
        <f t="shared" si="6"/>
        <v>2.4005761382735134E-4</v>
      </c>
      <c r="D27">
        <v>3.0972</v>
      </c>
      <c r="E27">
        <v>10.597899999999999</v>
      </c>
      <c r="F27" s="17">
        <f t="shared" si="0"/>
        <v>2.7601319580727868E-4</v>
      </c>
      <c r="G27" s="17">
        <f t="shared" si="5"/>
        <v>1.0002760131958073</v>
      </c>
      <c r="H27" s="17">
        <f t="shared" si="7"/>
        <v>-3.5955581979927334E-5</v>
      </c>
      <c r="I27" s="17">
        <f t="shared" si="8"/>
        <v>1.2928038755152753E-9</v>
      </c>
      <c r="M27" s="10">
        <v>40869</v>
      </c>
      <c r="N27" s="11">
        <v>3.61</v>
      </c>
      <c r="O27" s="11">
        <v>1.4044943820224668E-2</v>
      </c>
      <c r="P27" s="11">
        <f t="shared" si="9"/>
        <v>1.0140449438202246</v>
      </c>
      <c r="Q27" s="11">
        <f t="shared" si="10"/>
        <v>1.3757042732316453E-2</v>
      </c>
      <c r="R27" s="11">
        <f t="shared" si="11"/>
        <v>2.67625490503216E-6</v>
      </c>
      <c r="S27" s="12">
        <f t="shared" si="12"/>
        <v>2.049948215757543E-5</v>
      </c>
    </row>
    <row r="28" spans="1:21" ht="15.75" x14ac:dyDescent="0.25">
      <c r="A28" s="2">
        <v>40709</v>
      </c>
      <c r="B28">
        <v>3.8</v>
      </c>
      <c r="C28">
        <f t="shared" si="6"/>
        <v>1.3333333333333286E-2</v>
      </c>
      <c r="D28">
        <v>2.9691999999999998</v>
      </c>
      <c r="E28">
        <v>10.6645</v>
      </c>
      <c r="F28" s="17">
        <f t="shared" si="0"/>
        <v>2.7766296795483925E-4</v>
      </c>
      <c r="G28" s="17">
        <f t="shared" si="5"/>
        <v>1.0002776629679548</v>
      </c>
      <c r="H28" s="17">
        <f t="shared" si="7"/>
        <v>1.3055670365378446E-2</v>
      </c>
      <c r="I28" s="17">
        <f t="shared" si="8"/>
        <v>1.7045052868942099E-4</v>
      </c>
      <c r="M28" s="10">
        <v>40870</v>
      </c>
      <c r="N28" s="11">
        <v>3.51</v>
      </c>
      <c r="O28" s="11">
        <v>-2.7700831024930775E-2</v>
      </c>
      <c r="P28" s="11">
        <f t="shared" si="9"/>
        <v>0.97229916897506918</v>
      </c>
      <c r="Q28" s="11">
        <f t="shared" si="10"/>
        <v>-2.7991326364432315E-2</v>
      </c>
      <c r="R28" s="11">
        <f t="shared" si="11"/>
        <v>1.609008065994524E-3</v>
      </c>
      <c r="S28" s="12">
        <f t="shared" si="12"/>
        <v>1.3853830182211822E-3</v>
      </c>
    </row>
    <row r="29" spans="1:21" ht="15.75" x14ac:dyDescent="0.25">
      <c r="A29" s="2">
        <v>40710</v>
      </c>
      <c r="B29">
        <v>3.75</v>
      </c>
      <c r="C29">
        <f t="shared" si="6"/>
        <v>-1.3157894736842059E-2</v>
      </c>
      <c r="D29">
        <v>2.9274</v>
      </c>
      <c r="E29">
        <v>10.6577</v>
      </c>
      <c r="F29" s="17">
        <f t="shared" si="0"/>
        <v>2.7749456814385454E-4</v>
      </c>
      <c r="G29" s="17">
        <f t="shared" si="5"/>
        <v>1.0002774945681439</v>
      </c>
      <c r="H29" s="17">
        <f t="shared" si="7"/>
        <v>-1.3435389304985914E-2</v>
      </c>
      <c r="I29" s="17">
        <f t="shared" si="8"/>
        <v>1.8050968577652989E-4</v>
      </c>
      <c r="M29" s="10">
        <v>40872</v>
      </c>
      <c r="N29" s="11">
        <v>3.44</v>
      </c>
      <c r="O29" s="11">
        <v>-1.9943019943019898E-2</v>
      </c>
      <c r="P29" s="11">
        <f t="shared" si="9"/>
        <v>0.98005698005698005</v>
      </c>
      <c r="Q29" s="11">
        <f t="shared" si="10"/>
        <v>-2.0234345813135941E-2</v>
      </c>
      <c r="R29" s="11">
        <f t="shared" si="11"/>
        <v>1.0468759362070945E-3</v>
      </c>
      <c r="S29" s="12">
        <f t="shared" si="12"/>
        <v>8.6811275044277019E-4</v>
      </c>
    </row>
    <row r="30" spans="1:21" ht="15.75" x14ac:dyDescent="0.25">
      <c r="A30" s="2">
        <v>40711</v>
      </c>
      <c r="B30">
        <v>3.7</v>
      </c>
      <c r="C30">
        <f t="shared" si="6"/>
        <v>-1.3333333333333286E-2</v>
      </c>
      <c r="D30">
        <v>2.9445000000000001</v>
      </c>
      <c r="E30">
        <v>10.6419</v>
      </c>
      <c r="F30" s="17">
        <f t="shared" si="0"/>
        <v>2.771032463797507E-4</v>
      </c>
      <c r="G30" s="17">
        <f t="shared" si="5"/>
        <v>1.0002771032463798</v>
      </c>
      <c r="H30" s="17">
        <f t="shared" si="7"/>
        <v>-1.3610436579713036E-2</v>
      </c>
      <c r="I30" s="17">
        <f t="shared" si="8"/>
        <v>1.8524398389039068E-4</v>
      </c>
      <c r="M30" s="10">
        <v>40875</v>
      </c>
      <c r="N30" s="11">
        <v>3.5</v>
      </c>
      <c r="O30" s="11">
        <v>1.7441860465116296E-2</v>
      </c>
      <c r="P30" s="11">
        <f t="shared" si="9"/>
        <v>1.0174418604651163</v>
      </c>
      <c r="Q30" s="11">
        <f t="shared" si="10"/>
        <v>1.7153596725237849E-2</v>
      </c>
      <c r="R30" s="11">
        <f t="shared" si="11"/>
        <v>2.53258580401501E-5</v>
      </c>
      <c r="S30" s="12">
        <f t="shared" si="12"/>
        <v>6.2792777258783111E-5</v>
      </c>
    </row>
    <row r="31" spans="1:21" ht="15.75" x14ac:dyDescent="0.25">
      <c r="A31" s="2">
        <v>40714</v>
      </c>
      <c r="B31">
        <v>3.7</v>
      </c>
      <c r="C31">
        <f t="shared" si="6"/>
        <v>0</v>
      </c>
      <c r="D31">
        <v>2.9580000000000002</v>
      </c>
      <c r="E31">
        <v>10.5715</v>
      </c>
      <c r="F31" s="17">
        <f t="shared" si="0"/>
        <v>2.7535895785657516E-4</v>
      </c>
      <c r="G31" s="17">
        <f t="shared" si="5"/>
        <v>1.0002753589578566</v>
      </c>
      <c r="H31" s="17">
        <f t="shared" si="7"/>
        <v>-2.7535895785657516E-4</v>
      </c>
      <c r="I31" s="17">
        <f t="shared" si="8"/>
        <v>7.5822555671859139E-8</v>
      </c>
      <c r="M31" s="10">
        <v>40876</v>
      </c>
      <c r="N31" s="11">
        <v>3.26</v>
      </c>
      <c r="O31" s="11">
        <v>-6.857142857142863E-2</v>
      </c>
      <c r="P31" s="11">
        <f t="shared" si="9"/>
        <v>0.93142857142857138</v>
      </c>
      <c r="Q31" s="11">
        <f t="shared" si="10"/>
        <v>-6.885883617843204E-2</v>
      </c>
      <c r="R31" s="11">
        <f t="shared" si="11"/>
        <v>6.5577527225620042E-3</v>
      </c>
      <c r="S31" s="12">
        <f t="shared" si="12"/>
        <v>6.0977737773148044E-3</v>
      </c>
    </row>
    <row r="32" spans="1:21" ht="15.75" x14ac:dyDescent="0.25">
      <c r="A32" s="2">
        <v>40715</v>
      </c>
      <c r="B32">
        <v>3.85</v>
      </c>
      <c r="C32">
        <f t="shared" si="6"/>
        <v>4.0540540540540515E-2</v>
      </c>
      <c r="D32">
        <v>2.9835000000000003</v>
      </c>
      <c r="E32">
        <v>10.5519</v>
      </c>
      <c r="F32" s="17">
        <f t="shared" si="0"/>
        <v>2.7487313497553956E-4</v>
      </c>
      <c r="G32" s="17">
        <f t="shared" si="5"/>
        <v>1.0002748731349755</v>
      </c>
      <c r="H32" s="17">
        <f t="shared" si="7"/>
        <v>4.0265667405564975E-2</v>
      </c>
      <c r="I32" s="17">
        <f t="shared" si="8"/>
        <v>1.6213239716155777E-3</v>
      </c>
      <c r="M32" s="10">
        <v>40877</v>
      </c>
      <c r="N32" s="11">
        <v>3.5300000000000002</v>
      </c>
      <c r="O32" s="11">
        <v>8.2822085889570699E-2</v>
      </c>
      <c r="P32" s="11">
        <f t="shared" si="9"/>
        <v>1.0828220858895707</v>
      </c>
      <c r="Q32" s="11">
        <f t="shared" si="10"/>
        <v>8.2539400438523772E-2</v>
      </c>
      <c r="R32" s="11">
        <f t="shared" si="11"/>
        <v>4.9587347243589585E-3</v>
      </c>
      <c r="S32" s="12">
        <f t="shared" si="12"/>
        <v>5.3743550866778038E-3</v>
      </c>
    </row>
    <row r="33" spans="1:19" ht="15.75" x14ac:dyDescent="0.25">
      <c r="A33" s="2">
        <v>40716</v>
      </c>
      <c r="B33">
        <v>4.05</v>
      </c>
      <c r="C33">
        <f t="shared" si="6"/>
        <v>5.1948051948051875E-2</v>
      </c>
      <c r="D33">
        <v>2.9824999999999999</v>
      </c>
      <c r="E33">
        <v>10.605600000000001</v>
      </c>
      <c r="F33" s="17">
        <f t="shared" si="0"/>
        <v>2.7620398587324679E-4</v>
      </c>
      <c r="G33" s="17">
        <f t="shared" si="5"/>
        <v>1.0002762039858732</v>
      </c>
      <c r="H33" s="17">
        <f t="shared" si="7"/>
        <v>5.1671847962178628E-2</v>
      </c>
      <c r="I33" s="17">
        <f t="shared" si="8"/>
        <v>2.6699798718265036E-3</v>
      </c>
      <c r="M33" s="10">
        <v>40878</v>
      </c>
      <c r="N33" s="11">
        <v>3.56</v>
      </c>
      <c r="O33" s="11">
        <v>8.4985835694050427E-3</v>
      </c>
      <c r="P33" s="11">
        <f t="shared" si="9"/>
        <v>1.0084985835694051</v>
      </c>
      <c r="Q33" s="11">
        <f t="shared" si="10"/>
        <v>8.2162145359382533E-3</v>
      </c>
      <c r="R33" s="11">
        <f t="shared" si="11"/>
        <v>1.5248258710536462E-5</v>
      </c>
      <c r="S33" s="12">
        <f t="shared" si="12"/>
        <v>1.0265596779356504E-6</v>
      </c>
    </row>
    <row r="34" spans="1:19" ht="15.75" x14ac:dyDescent="0.25">
      <c r="A34" s="2">
        <v>40717</v>
      </c>
      <c r="B34">
        <v>4.4000000000000004</v>
      </c>
      <c r="C34">
        <f t="shared" si="6"/>
        <v>8.6419753086419887E-2</v>
      </c>
      <c r="D34">
        <v>2.9116</v>
      </c>
      <c r="E34">
        <v>10.629099999999999</v>
      </c>
      <c r="F34" s="17">
        <f t="shared" si="0"/>
        <v>2.7678618535298405E-4</v>
      </c>
      <c r="G34" s="17">
        <f t="shared" si="5"/>
        <v>1.000276786185353</v>
      </c>
      <c r="H34" s="17">
        <f t="shared" si="7"/>
        <v>8.6142966901066903E-2</v>
      </c>
      <c r="I34" s="17">
        <f t="shared" si="8"/>
        <v>7.4206107465183083E-3</v>
      </c>
      <c r="M34" s="10">
        <v>40879</v>
      </c>
      <c r="N34" s="11">
        <v>3.81</v>
      </c>
      <c r="O34" s="11">
        <v>7.02247191011236E-2</v>
      </c>
      <c r="P34" s="11">
        <f t="shared" si="9"/>
        <v>1.0702247191011236</v>
      </c>
      <c r="Q34" s="11">
        <f t="shared" si="10"/>
        <v>6.9942827234932947E-2</v>
      </c>
      <c r="R34" s="11">
        <f t="shared" si="11"/>
        <v>3.3433502417673003E-3</v>
      </c>
      <c r="S34" s="12">
        <f t="shared" si="12"/>
        <v>3.6861193541559731E-3</v>
      </c>
    </row>
    <row r="35" spans="1:19" ht="15.75" x14ac:dyDescent="0.25">
      <c r="A35" s="2">
        <v>40718</v>
      </c>
      <c r="B35">
        <v>4.75</v>
      </c>
      <c r="C35">
        <f t="shared" si="6"/>
        <v>7.9545454545454461E-2</v>
      </c>
      <c r="D35">
        <v>2.8635999999999999</v>
      </c>
      <c r="E35">
        <v>10.688599999999999</v>
      </c>
      <c r="F35" s="17">
        <f t="shared" si="0"/>
        <v>2.7825971361217228E-4</v>
      </c>
      <c r="G35" s="17">
        <f t="shared" si="5"/>
        <v>1.0002782597136122</v>
      </c>
      <c r="H35" s="17">
        <f t="shared" si="7"/>
        <v>7.9267194831842289E-2</v>
      </c>
      <c r="I35" s="17">
        <f t="shared" si="8"/>
        <v>6.2832881765092444E-3</v>
      </c>
      <c r="M35" s="10">
        <v>40882</v>
      </c>
      <c r="N35" s="11">
        <v>3.79</v>
      </c>
      <c r="O35" s="11">
        <v>-5.2493438320210016E-3</v>
      </c>
      <c r="P35" s="11">
        <f t="shared" si="9"/>
        <v>0.99475065616797897</v>
      </c>
      <c r="Q35" s="11">
        <f t="shared" si="10"/>
        <v>-5.5298729666140899E-3</v>
      </c>
      <c r="R35" s="11">
        <f t="shared" si="11"/>
        <v>3.1155742626483171E-4</v>
      </c>
      <c r="S35" s="12">
        <f t="shared" si="12"/>
        <v>2.1783635545666121E-4</v>
      </c>
    </row>
    <row r="36" spans="1:19" ht="15.75" x14ac:dyDescent="0.25">
      <c r="A36" s="2">
        <v>40721</v>
      </c>
      <c r="B36">
        <v>4.375</v>
      </c>
      <c r="C36">
        <f t="shared" si="6"/>
        <v>-7.8947368421052627E-2</v>
      </c>
      <c r="D36">
        <v>2.9304999999999999</v>
      </c>
      <c r="E36">
        <v>10.6549</v>
      </c>
      <c r="F36" s="17">
        <f t="shared" si="0"/>
        <v>2.7742522404561321E-4</v>
      </c>
      <c r="G36" s="17">
        <f t="shared" si="5"/>
        <v>1.0002774252240456</v>
      </c>
      <c r="H36" s="17">
        <f t="shared" si="7"/>
        <v>-7.922479364509824E-2</v>
      </c>
      <c r="I36" s="17">
        <f t="shared" si="8"/>
        <v>6.2765679281083986E-3</v>
      </c>
      <c r="M36" s="10">
        <v>40883</v>
      </c>
      <c r="N36" s="11">
        <v>3.67</v>
      </c>
      <c r="O36" s="11">
        <v>-3.1662269129287629E-2</v>
      </c>
      <c r="P36" s="11">
        <f t="shared" si="9"/>
        <v>0.9683377308707124</v>
      </c>
      <c r="Q36" s="11">
        <f t="shared" si="10"/>
        <v>-3.1942419744819289E-2</v>
      </c>
      <c r="R36" s="11">
        <f t="shared" si="11"/>
        <v>1.941595219194732E-3</v>
      </c>
      <c r="S36" s="12">
        <f t="shared" si="12"/>
        <v>1.69511934630413E-3</v>
      </c>
    </row>
    <row r="37" spans="1:19" ht="15.75" x14ac:dyDescent="0.25">
      <c r="A37" s="2">
        <v>40722</v>
      </c>
      <c r="B37">
        <v>4.3509000000000002</v>
      </c>
      <c r="C37">
        <f t="shared" si="6"/>
        <v>-5.5085714285713801E-3</v>
      </c>
      <c r="D37">
        <v>3.0308000000000002</v>
      </c>
      <c r="E37">
        <v>10.617900000000001</v>
      </c>
      <c r="F37" s="17">
        <f t="shared" si="0"/>
        <v>2.7650872694273687E-4</v>
      </c>
      <c r="G37" s="17">
        <f t="shared" si="5"/>
        <v>1.0002765087269427</v>
      </c>
      <c r="H37" s="17">
        <f t="shared" si="7"/>
        <v>-5.7850801555141169E-3</v>
      </c>
      <c r="I37" s="17">
        <f t="shared" si="8"/>
        <v>3.3467152405723238E-5</v>
      </c>
      <c r="M37" s="10">
        <v>40884</v>
      </c>
      <c r="N37" s="11">
        <v>3.7</v>
      </c>
      <c r="O37" s="11">
        <v>8.1743869209809951E-3</v>
      </c>
      <c r="P37" s="11">
        <f t="shared" si="9"/>
        <v>1.0081743869209809</v>
      </c>
      <c r="Q37" s="11">
        <f t="shared" si="10"/>
        <v>7.8955479185414713E-3</v>
      </c>
      <c r="R37" s="11">
        <f t="shared" si="11"/>
        <v>1.785542914578811E-5</v>
      </c>
      <c r="S37" s="12">
        <f t="shared" si="12"/>
        <v>1.7791809821921934E-6</v>
      </c>
    </row>
    <row r="38" spans="1:19" ht="15.75" x14ac:dyDescent="0.25">
      <c r="A38" s="2">
        <v>40723</v>
      </c>
      <c r="B38">
        <v>4.5</v>
      </c>
      <c r="C38">
        <f t="shared" si="6"/>
        <v>3.4268771978211356E-2</v>
      </c>
      <c r="D38">
        <v>3.1118000000000001</v>
      </c>
      <c r="E38">
        <v>10.580299999999999</v>
      </c>
      <c r="F38" s="17">
        <f t="shared" si="0"/>
        <v>2.75577054480447E-4</v>
      </c>
      <c r="G38" s="17">
        <f t="shared" si="5"/>
        <v>1.0002755770544804</v>
      </c>
      <c r="H38" s="17">
        <f t="shared" si="7"/>
        <v>3.3993194923730909E-2</v>
      </c>
      <c r="I38" s="17">
        <f t="shared" si="8"/>
        <v>1.1555373011227648E-3</v>
      </c>
      <c r="M38" s="10">
        <v>40885</v>
      </c>
      <c r="N38" s="11">
        <v>3.67</v>
      </c>
      <c r="O38" s="11">
        <v>-8.1081081081081745E-3</v>
      </c>
      <c r="P38" s="11">
        <f t="shared" si="9"/>
        <v>0.99189189189189186</v>
      </c>
      <c r="Q38" s="11">
        <f t="shared" si="10"/>
        <v>-8.3889044012394436E-3</v>
      </c>
      <c r="R38" s="11">
        <f t="shared" si="11"/>
        <v>4.2066095401617742E-4</v>
      </c>
      <c r="S38" s="12">
        <f t="shared" si="12"/>
        <v>3.1040490895463331E-4</v>
      </c>
    </row>
    <row r="39" spans="1:19" ht="15.75" x14ac:dyDescent="0.25">
      <c r="A39" s="2">
        <v>40724</v>
      </c>
      <c r="B39">
        <v>4.75</v>
      </c>
      <c r="C39">
        <f t="shared" si="6"/>
        <v>5.5555555555555552E-2</v>
      </c>
      <c r="D39">
        <v>3.16</v>
      </c>
      <c r="E39">
        <v>10.532500000000001</v>
      </c>
      <c r="F39" s="17">
        <f t="shared" si="0"/>
        <v>2.7439218487690376E-4</v>
      </c>
      <c r="G39" s="17">
        <f t="shared" si="5"/>
        <v>1.0002743921848769</v>
      </c>
      <c r="H39" s="17">
        <f t="shared" si="7"/>
        <v>5.5281163370678649E-2</v>
      </c>
      <c r="I39" s="17">
        <f t="shared" si="8"/>
        <v>3.0560070236156627E-3</v>
      </c>
      <c r="M39" s="10">
        <v>40886</v>
      </c>
      <c r="N39" s="11">
        <v>3.61</v>
      </c>
      <c r="O39" s="11">
        <v>-1.6348773841961869E-2</v>
      </c>
      <c r="P39" s="11">
        <f t="shared" si="9"/>
        <v>0.98365122615803813</v>
      </c>
      <c r="Q39" s="11">
        <f t="shared" si="10"/>
        <v>-1.6627724232100235E-2</v>
      </c>
      <c r="R39" s="11">
        <f t="shared" si="11"/>
        <v>8.2649583873963233E-4</v>
      </c>
      <c r="S39" s="12">
        <f t="shared" si="12"/>
        <v>6.6859125364050135E-4</v>
      </c>
    </row>
    <row r="40" spans="1:19" ht="15.75" x14ac:dyDescent="0.25">
      <c r="A40" s="2">
        <v>40725</v>
      </c>
      <c r="B40">
        <v>4.6500000000000004</v>
      </c>
      <c r="C40">
        <f t="shared" si="6"/>
        <v>-2.1052631578947295E-2</v>
      </c>
      <c r="D40">
        <v>3.1823000000000001</v>
      </c>
      <c r="E40">
        <v>10.4763</v>
      </c>
      <c r="F40" s="17">
        <f t="shared" si="0"/>
        <v>2.7299844175332488E-4</v>
      </c>
      <c r="G40" s="17">
        <f t="shared" si="5"/>
        <v>1.0002729984417533</v>
      </c>
      <c r="H40" s="17">
        <f t="shared" si="7"/>
        <v>-2.132563002070062E-2</v>
      </c>
      <c r="I40" s="17">
        <f t="shared" si="8"/>
        <v>4.5478249577980755E-4</v>
      </c>
      <c r="M40" s="10">
        <v>40889</v>
      </c>
      <c r="N40" s="11">
        <v>3.56</v>
      </c>
      <c r="O40" s="11">
        <v>-1.3850415512465325E-2</v>
      </c>
      <c r="P40" s="11">
        <f t="shared" si="9"/>
        <v>0.98614958448753465</v>
      </c>
      <c r="Q40" s="11">
        <f t="shared" si="10"/>
        <v>-1.413107080849349E-2</v>
      </c>
      <c r="R40" s="11">
        <f t="shared" si="11"/>
        <v>6.8917733418836136E-4</v>
      </c>
      <c r="S40" s="12">
        <f t="shared" si="12"/>
        <v>5.4571193978121524E-4</v>
      </c>
    </row>
    <row r="41" spans="1:19" ht="15.75" x14ac:dyDescent="0.25">
      <c r="A41" s="2">
        <v>40729</v>
      </c>
      <c r="B41">
        <v>4.5994000000000002</v>
      </c>
      <c r="C41">
        <f t="shared" si="6"/>
        <v>-1.0881720430107569E-2</v>
      </c>
      <c r="D41">
        <v>3.121</v>
      </c>
      <c r="E41">
        <v>10.504899999999999</v>
      </c>
      <c r="F41" s="17">
        <f t="shared" si="0"/>
        <v>2.7370780149715834E-4</v>
      </c>
      <c r="G41" s="17">
        <f t="shared" si="5"/>
        <v>1.0002737078014972</v>
      </c>
      <c r="H41" s="17">
        <f t="shared" si="7"/>
        <v>-1.1155428231604727E-2</v>
      </c>
      <c r="I41" s="17">
        <f t="shared" si="8"/>
        <v>1.2444357903048376E-4</v>
      </c>
      <c r="M41" s="10">
        <v>40890</v>
      </c>
      <c r="N41" s="11">
        <v>3.49</v>
      </c>
      <c r="O41" s="11">
        <v>-1.9662921348314561E-2</v>
      </c>
      <c r="P41" s="11">
        <f t="shared" si="9"/>
        <v>0.9803370786516854</v>
      </c>
      <c r="Q41" s="11">
        <f t="shared" si="10"/>
        <v>-1.9944531325475096E-2</v>
      </c>
      <c r="R41" s="11">
        <f t="shared" si="11"/>
        <v>1.0282057652251111E-3</v>
      </c>
      <c r="S41" s="12">
        <f t="shared" si="12"/>
        <v>8.5111869782510021E-4</v>
      </c>
    </row>
    <row r="42" spans="1:19" ht="15.75" x14ac:dyDescent="0.25">
      <c r="A42" s="2">
        <v>40730</v>
      </c>
      <c r="B42">
        <v>4.5</v>
      </c>
      <c r="C42">
        <f t="shared" si="6"/>
        <v>-2.1611514545375517E-2</v>
      </c>
      <c r="D42">
        <v>3.1080000000000001</v>
      </c>
      <c r="E42">
        <v>10.4909</v>
      </c>
      <c r="F42" s="17">
        <f t="shared" si="0"/>
        <v>2.733605853406651E-4</v>
      </c>
      <c r="G42" s="17">
        <f t="shared" si="5"/>
        <v>1.0002733605853407</v>
      </c>
      <c r="H42" s="17">
        <f t="shared" si="7"/>
        <v>-2.1884875130716182E-2</v>
      </c>
      <c r="I42" s="17">
        <f t="shared" si="8"/>
        <v>4.7894775948703963E-4</v>
      </c>
      <c r="M42" s="10">
        <v>40891</v>
      </c>
      <c r="N42" s="11">
        <v>3.45</v>
      </c>
      <c r="O42" s="11">
        <v>-1.1461318051575941E-2</v>
      </c>
      <c r="P42" s="11">
        <f t="shared" si="9"/>
        <v>0.98853868194842409</v>
      </c>
      <c r="Q42" s="11">
        <f t="shared" si="10"/>
        <v>-1.1744132036858567E-2</v>
      </c>
      <c r="R42" s="11">
        <f t="shared" si="11"/>
        <v>5.6955008382439571E-4</v>
      </c>
      <c r="S42" s="12">
        <f t="shared" si="12"/>
        <v>4.3988935440112168E-4</v>
      </c>
    </row>
    <row r="43" spans="1:19" ht="15.75" x14ac:dyDescent="0.25">
      <c r="A43" s="2">
        <v>40731</v>
      </c>
      <c r="B43">
        <v>4.7005999999999997</v>
      </c>
      <c r="C43">
        <f t="shared" si="6"/>
        <v>4.4577777777777702E-2</v>
      </c>
      <c r="D43">
        <v>3.1377000000000002</v>
      </c>
      <c r="E43">
        <v>10.446099999999999</v>
      </c>
      <c r="F43" s="17">
        <f t="shared" si="0"/>
        <v>2.7224919873081177E-4</v>
      </c>
      <c r="G43" s="17">
        <f t="shared" si="5"/>
        <v>1.0002722491987308</v>
      </c>
      <c r="H43" s="17">
        <f t="shared" si="7"/>
        <v>4.4305528579046891E-2</v>
      </c>
      <c r="I43" s="17">
        <f t="shared" si="8"/>
        <v>1.9629798626687408E-3</v>
      </c>
      <c r="M43" s="10">
        <v>40892</v>
      </c>
      <c r="N43" s="11">
        <v>3.38</v>
      </c>
      <c r="O43" s="11">
        <v>-2.028985507246385E-2</v>
      </c>
      <c r="P43" s="11">
        <f t="shared" si="9"/>
        <v>0.97971014492753616</v>
      </c>
      <c r="Q43" s="11">
        <f t="shared" si="10"/>
        <v>-2.0572152412510106E-2</v>
      </c>
      <c r="R43" s="11">
        <f t="shared" si="11"/>
        <v>1.068849826840808E-3</v>
      </c>
      <c r="S43" s="12">
        <f t="shared" si="12"/>
        <v>8.8813296426285145E-4</v>
      </c>
    </row>
    <row r="44" spans="1:19" ht="15.75" x14ac:dyDescent="0.25">
      <c r="A44" s="2">
        <v>40732</v>
      </c>
      <c r="B44">
        <v>4.75</v>
      </c>
      <c r="C44">
        <f t="shared" si="6"/>
        <v>1.0509296685529579E-2</v>
      </c>
      <c r="D44">
        <v>3.0268000000000002</v>
      </c>
      <c r="E44">
        <v>10.4754</v>
      </c>
      <c r="F44" s="17">
        <f t="shared" si="0"/>
        <v>2.7297611627186136E-4</v>
      </c>
      <c r="G44" s="17">
        <f t="shared" si="5"/>
        <v>1.0002729761162719</v>
      </c>
      <c r="H44" s="17">
        <f t="shared" si="7"/>
        <v>1.0236320569257717E-2</v>
      </c>
      <c r="I44" s="17">
        <f t="shared" si="8"/>
        <v>1.0478225879660864E-4</v>
      </c>
      <c r="M44" s="10">
        <v>40893</v>
      </c>
      <c r="N44" s="11">
        <v>3.32</v>
      </c>
      <c r="O44" s="11">
        <v>-1.7751479289940846E-2</v>
      </c>
      <c r="P44" s="11">
        <f t="shared" si="9"/>
        <v>0.98224852071005919</v>
      </c>
      <c r="Q44" s="11">
        <f t="shared" si="10"/>
        <v>-1.8033724712894255E-2</v>
      </c>
      <c r="R44" s="11">
        <f t="shared" si="11"/>
        <v>9.0931444364497128E-4</v>
      </c>
      <c r="S44" s="12">
        <f t="shared" si="12"/>
        <v>7.4327836986453222E-4</v>
      </c>
    </row>
    <row r="45" spans="1:19" ht="15.75" x14ac:dyDescent="0.25">
      <c r="A45" s="2">
        <v>40735</v>
      </c>
      <c r="B45">
        <v>4.665</v>
      </c>
      <c r="C45">
        <f t="shared" si="6"/>
        <v>-1.7894736842105255E-2</v>
      </c>
      <c r="D45">
        <v>2.9188999999999998</v>
      </c>
      <c r="E45">
        <v>10.5557</v>
      </c>
      <c r="F45" s="17">
        <f t="shared" si="0"/>
        <v>2.7496733183807187E-4</v>
      </c>
      <c r="G45" s="17">
        <f t="shared" si="5"/>
        <v>1.0002749673318381</v>
      </c>
      <c r="H45" s="17">
        <f t="shared" si="7"/>
        <v>-1.8169704173943327E-2</v>
      </c>
      <c r="I45" s="17">
        <f t="shared" si="8"/>
        <v>3.3013814976861353E-4</v>
      </c>
      <c r="M45" s="10">
        <v>40896</v>
      </c>
      <c r="N45" s="11">
        <v>3.3</v>
      </c>
      <c r="O45" s="11">
        <v>-6.0240963855421742E-3</v>
      </c>
      <c r="P45" s="11">
        <f t="shared" si="9"/>
        <v>0.99397590361445787</v>
      </c>
      <c r="Q45" s="11">
        <f t="shared" si="10"/>
        <v>-6.3069820507681146E-3</v>
      </c>
      <c r="R45" s="11">
        <f t="shared" si="11"/>
        <v>3.3959481318408564E-4</v>
      </c>
      <c r="S45" s="12">
        <f t="shared" si="12"/>
        <v>2.4137939560416185E-4</v>
      </c>
    </row>
    <row r="46" spans="1:19" ht="15.75" x14ac:dyDescent="0.25">
      <c r="A46" s="2">
        <v>40736</v>
      </c>
      <c r="B46">
        <v>4.5</v>
      </c>
      <c r="C46">
        <f t="shared" si="6"/>
        <v>-3.5369774919614155E-2</v>
      </c>
      <c r="D46">
        <v>2.8769999999999998</v>
      </c>
      <c r="E46">
        <v>10.557499999999999</v>
      </c>
      <c r="F46" s="17">
        <f t="shared" si="0"/>
        <v>2.750119502774595E-4</v>
      </c>
      <c r="G46" s="17">
        <f t="shared" si="5"/>
        <v>1.0002750119502775</v>
      </c>
      <c r="H46" s="17">
        <f t="shared" si="7"/>
        <v>-3.5644786869891615E-2</v>
      </c>
      <c r="I46" s="17">
        <f t="shared" si="8"/>
        <v>1.2705508309999976E-3</v>
      </c>
      <c r="M46" s="10">
        <v>40897</v>
      </c>
      <c r="N46" s="11">
        <v>3.31</v>
      </c>
      <c r="O46" s="11">
        <v>3.0303030303031006E-3</v>
      </c>
      <c r="P46" s="11">
        <f t="shared" si="9"/>
        <v>1.0030303030303032</v>
      </c>
      <c r="Q46" s="11">
        <f t="shared" si="10"/>
        <v>2.750278599379092E-3</v>
      </c>
      <c r="R46" s="11">
        <f t="shared" si="11"/>
        <v>8.7812601427712407E-5</v>
      </c>
      <c r="S46" s="12">
        <f t="shared" si="12"/>
        <v>4.1979109363728684E-5</v>
      </c>
    </row>
    <row r="47" spans="1:19" ht="15.75" x14ac:dyDescent="0.25">
      <c r="A47" s="2">
        <v>40737</v>
      </c>
      <c r="B47">
        <v>4.5</v>
      </c>
      <c r="C47">
        <f t="shared" si="6"/>
        <v>0</v>
      </c>
      <c r="D47">
        <v>2.8824000000000001</v>
      </c>
      <c r="E47">
        <v>10.543200000000001</v>
      </c>
      <c r="F47" s="17">
        <f t="shared" si="0"/>
        <v>2.746574615783981E-4</v>
      </c>
      <c r="G47" s="17">
        <f t="shared" si="5"/>
        <v>1.0002746574615784</v>
      </c>
      <c r="H47" s="17">
        <f t="shared" si="7"/>
        <v>-2.746574615783981E-4</v>
      </c>
      <c r="I47" s="17">
        <f t="shared" si="8"/>
        <v>7.5436721200689233E-8</v>
      </c>
      <c r="M47" s="10">
        <v>40898</v>
      </c>
      <c r="N47" s="11">
        <v>3.43</v>
      </c>
      <c r="O47" s="11">
        <v>3.6253776435045348E-2</v>
      </c>
      <c r="P47" s="11">
        <f t="shared" si="9"/>
        <v>1.0362537764350455</v>
      </c>
      <c r="Q47" s="11">
        <f t="shared" si="10"/>
        <v>3.5974870599444819E-2</v>
      </c>
      <c r="R47" s="11">
        <f t="shared" si="11"/>
        <v>5.6900158853653556E-4</v>
      </c>
      <c r="S47" s="12">
        <f t="shared" si="12"/>
        <v>7.1531980444141264E-4</v>
      </c>
    </row>
    <row r="48" spans="1:19" ht="15.75" x14ac:dyDescent="0.25">
      <c r="A48" s="2">
        <v>40738</v>
      </c>
      <c r="B48">
        <v>4.4950000000000001</v>
      </c>
      <c r="C48">
        <f t="shared" si="6"/>
        <v>-1.1111111111110875E-3</v>
      </c>
      <c r="D48">
        <v>2.9534000000000002</v>
      </c>
      <c r="E48">
        <v>10.5877</v>
      </c>
      <c r="F48" s="17">
        <f t="shared" si="0"/>
        <v>2.7576044051746962E-4</v>
      </c>
      <c r="G48" s="17">
        <f t="shared" si="5"/>
        <v>1.0002757604405175</v>
      </c>
      <c r="H48" s="17">
        <f t="shared" si="7"/>
        <v>-1.3868715516285571E-3</v>
      </c>
      <c r="I48" s="17">
        <f t="shared" si="8"/>
        <v>1.9234127007166013E-6</v>
      </c>
      <c r="M48" s="10">
        <v>40899</v>
      </c>
      <c r="N48" s="11">
        <v>3.69</v>
      </c>
      <c r="O48" s="11">
        <v>7.5801749271136962E-2</v>
      </c>
      <c r="P48" s="11">
        <f t="shared" si="9"/>
        <v>1.0758017492711369</v>
      </c>
      <c r="Q48" s="11">
        <f t="shared" si="10"/>
        <v>7.5523635636806793E-2</v>
      </c>
      <c r="R48" s="11">
        <f t="shared" si="11"/>
        <v>4.0198794432585762E-3</v>
      </c>
      <c r="S48" s="12">
        <f t="shared" si="12"/>
        <v>4.3949247041779795E-3</v>
      </c>
    </row>
    <row r="49" spans="1:19" ht="15.75" x14ac:dyDescent="0.25">
      <c r="A49" s="2">
        <v>40739</v>
      </c>
      <c r="B49">
        <v>4.55</v>
      </c>
      <c r="C49">
        <f t="shared" si="6"/>
        <v>1.2235817575083362E-2</v>
      </c>
      <c r="D49">
        <v>2.9058000000000002</v>
      </c>
      <c r="E49">
        <v>10.609299999999999</v>
      </c>
      <c r="F49" s="17">
        <f t="shared" si="0"/>
        <v>2.7629565950504364E-4</v>
      </c>
      <c r="G49" s="17">
        <f t="shared" si="5"/>
        <v>1.000276295659505</v>
      </c>
      <c r="H49" s="17">
        <f t="shared" si="7"/>
        <v>1.1959521915578319E-2</v>
      </c>
      <c r="I49" s="17">
        <f t="shared" si="8"/>
        <v>1.4303016444919809E-4</v>
      </c>
      <c r="M49" s="10">
        <v>40900</v>
      </c>
      <c r="N49" s="11">
        <v>3.66</v>
      </c>
      <c r="O49" s="11">
        <v>-8.1300813008129552E-3</v>
      </c>
      <c r="P49" s="11">
        <f t="shared" si="9"/>
        <v>0.99186991869918706</v>
      </c>
      <c r="Q49" s="11">
        <f t="shared" si="10"/>
        <v>-8.4070433604721689E-3</v>
      </c>
      <c r="R49" s="11">
        <f t="shared" si="11"/>
        <v>4.2140534390103387E-4</v>
      </c>
      <c r="S49" s="12">
        <f t="shared" si="12"/>
        <v>3.1104439365367635E-4</v>
      </c>
    </row>
    <row r="50" spans="1:19" ht="15.75" x14ac:dyDescent="0.25">
      <c r="A50" s="2">
        <v>40742</v>
      </c>
      <c r="B50">
        <v>4.3499999999999996</v>
      </c>
      <c r="C50">
        <f t="shared" si="6"/>
        <v>-4.3956043956043994E-2</v>
      </c>
      <c r="D50">
        <v>2.9276</v>
      </c>
      <c r="E50">
        <v>10.5892</v>
      </c>
      <c r="F50" s="17">
        <f t="shared" si="0"/>
        <v>2.7579761187102037E-4</v>
      </c>
      <c r="G50" s="17">
        <f t="shared" si="5"/>
        <v>1.000275797611871</v>
      </c>
      <c r="H50" s="17">
        <f t="shared" si="7"/>
        <v>-4.4231841567915015E-2</v>
      </c>
      <c r="I50" s="17">
        <f t="shared" si="8"/>
        <v>1.9564558084891348E-3</v>
      </c>
      <c r="M50" s="10">
        <v>40904</v>
      </c>
      <c r="N50" s="11">
        <v>3.5300000000000002</v>
      </c>
      <c r="O50" s="11">
        <v>-3.5519125683060079E-2</v>
      </c>
      <c r="P50" s="11">
        <f t="shared" si="9"/>
        <v>0.96448087431693996</v>
      </c>
      <c r="Q50" s="11">
        <f t="shared" si="10"/>
        <v>-3.5796137282745596E-2</v>
      </c>
      <c r="R50" s="11">
        <f t="shared" si="11"/>
        <v>2.2960632022462472E-3</v>
      </c>
      <c r="S50" s="12">
        <f t="shared" si="12"/>
        <v>2.0272996694517815E-3</v>
      </c>
    </row>
    <row r="51" spans="1:19" ht="15.75" x14ac:dyDescent="0.25">
      <c r="A51" s="2">
        <v>40743</v>
      </c>
      <c r="B51">
        <v>4.5</v>
      </c>
      <c r="C51">
        <f t="shared" si="6"/>
        <v>3.4482758620689738E-2</v>
      </c>
      <c r="D51">
        <v>2.8801999999999999</v>
      </c>
      <c r="E51">
        <v>10.574999999999999</v>
      </c>
      <c r="F51" s="17">
        <f t="shared" si="0"/>
        <v>2.7544570290527481E-4</v>
      </c>
      <c r="G51" s="17">
        <f t="shared" si="5"/>
        <v>1.0002754457029053</v>
      </c>
      <c r="H51" s="17">
        <f t="shared" si="7"/>
        <v>3.4207312917784463E-2</v>
      </c>
      <c r="I51" s="17">
        <f t="shared" si="8"/>
        <v>1.1701402570552237E-3</v>
      </c>
      <c r="M51" s="10">
        <v>40905</v>
      </c>
      <c r="N51" s="11">
        <v>3.51</v>
      </c>
      <c r="O51" s="11">
        <v>-5.6657223796035298E-3</v>
      </c>
      <c r="P51" s="11">
        <f t="shared" si="9"/>
        <v>0.9943342776203965</v>
      </c>
      <c r="Q51" s="11">
        <f t="shared" si="10"/>
        <v>-5.9443237398606767E-3</v>
      </c>
      <c r="R51" s="11">
        <f t="shared" si="11"/>
        <v>3.2636012810653074E-4</v>
      </c>
      <c r="S51" s="12">
        <f t="shared" si="12"/>
        <v>2.3024211517945644E-4</v>
      </c>
    </row>
    <row r="52" spans="1:19" ht="15.75" x14ac:dyDescent="0.25">
      <c r="A52" s="2">
        <v>40744</v>
      </c>
      <c r="B52">
        <v>4.6093999999999999</v>
      </c>
      <c r="C52">
        <f t="shared" si="6"/>
        <v>2.4311111111111099E-2</v>
      </c>
      <c r="D52">
        <v>2.9275000000000002</v>
      </c>
      <c r="E52">
        <v>10.6326</v>
      </c>
      <c r="F52" s="17">
        <f t="shared" si="0"/>
        <v>2.7687288536148991E-4</v>
      </c>
      <c r="G52" s="17">
        <f t="shared" si="5"/>
        <v>1.0002768728853615</v>
      </c>
      <c r="H52" s="17">
        <f t="shared" si="7"/>
        <v>2.4034238225749609E-2</v>
      </c>
      <c r="I52" s="17">
        <f t="shared" si="8"/>
        <v>5.7764460709208373E-4</v>
      </c>
      <c r="M52" s="10">
        <v>40906</v>
      </c>
      <c r="N52" s="11">
        <v>3.39</v>
      </c>
      <c r="O52" s="11">
        <v>-3.4188034188034094E-2</v>
      </c>
      <c r="P52" s="11">
        <f t="shared" si="9"/>
        <v>0.96581196581196593</v>
      </c>
      <c r="Q52" s="11">
        <f t="shared" si="10"/>
        <v>-3.446560800443324E-2</v>
      </c>
      <c r="R52" s="11">
        <f t="shared" si="11"/>
        <v>2.1703228924356832E-3</v>
      </c>
      <c r="S52" s="12">
        <f t="shared" si="12"/>
        <v>1.9092543668012692E-3</v>
      </c>
    </row>
    <row r="53" spans="1:19" ht="15.75" x14ac:dyDescent="0.25">
      <c r="A53" s="2">
        <v>40745</v>
      </c>
      <c r="B53">
        <v>4.8499999999999996</v>
      </c>
      <c r="C53">
        <f t="shared" si="6"/>
        <v>5.2197682995617591E-2</v>
      </c>
      <c r="D53">
        <v>3.0135999999999998</v>
      </c>
      <c r="E53">
        <v>10.572100000000001</v>
      </c>
      <c r="F53" s="17">
        <f t="shared" si="0"/>
        <v>2.7537382863096482E-4</v>
      </c>
      <c r="G53" s="17">
        <f t="shared" si="5"/>
        <v>1.000275373828631</v>
      </c>
      <c r="H53" s="17">
        <f t="shared" si="7"/>
        <v>5.1922309166986626E-2</v>
      </c>
      <c r="I53" s="17">
        <f t="shared" si="8"/>
        <v>2.6959261892321434E-3</v>
      </c>
      <c r="M53" s="10">
        <v>40907</v>
      </c>
      <c r="N53" s="11">
        <v>3.38</v>
      </c>
      <c r="O53" s="11">
        <v>-2.9498525073746993E-3</v>
      </c>
      <c r="P53" s="11">
        <f t="shared" si="9"/>
        <v>0.99705014749262533</v>
      </c>
      <c r="Q53" s="11">
        <f t="shared" si="10"/>
        <v>-3.2280726070336428E-3</v>
      </c>
      <c r="R53" s="11">
        <f t="shared" si="11"/>
        <v>2.3559760373410257E-4</v>
      </c>
      <c r="S53" s="12">
        <f t="shared" si="12"/>
        <v>1.5518880687336969E-4</v>
      </c>
    </row>
    <row r="54" spans="1:19" ht="15.75" x14ac:dyDescent="0.25">
      <c r="A54" s="2">
        <v>40746</v>
      </c>
      <c r="B54">
        <v>4.9000000000000004</v>
      </c>
      <c r="C54">
        <f t="shared" si="6"/>
        <v>1.0309278350515611E-2</v>
      </c>
      <c r="D54">
        <v>2.9621</v>
      </c>
      <c r="E54">
        <v>10.5784</v>
      </c>
      <c r="F54" s="17">
        <f t="shared" si="0"/>
        <v>2.7552996690194398E-4</v>
      </c>
      <c r="G54" s="17">
        <f t="shared" si="5"/>
        <v>1.0002755299669019</v>
      </c>
      <c r="H54" s="17">
        <f t="shared" si="7"/>
        <v>1.0033748383613667E-2</v>
      </c>
      <c r="I54" s="17">
        <f t="shared" si="8"/>
        <v>1.0067610662566988E-4</v>
      </c>
      <c r="M54" s="10">
        <v>40911</v>
      </c>
      <c r="N54" s="11">
        <v>3.67</v>
      </c>
      <c r="O54" s="11">
        <v>8.5798816568047345E-2</v>
      </c>
      <c r="P54" s="11">
        <f t="shared" si="9"/>
        <v>1.0857988165680474</v>
      </c>
      <c r="Q54" s="11">
        <f t="shared" si="10"/>
        <v>8.5512805992452048E-2</v>
      </c>
      <c r="R54" s="11">
        <f t="shared" si="11"/>
        <v>5.3863400985550104E-3</v>
      </c>
      <c r="S54" s="12">
        <f t="shared" si="12"/>
        <v>5.8191569084832129E-3</v>
      </c>
    </row>
    <row r="55" spans="1:19" ht="15.75" x14ac:dyDescent="0.25">
      <c r="A55" s="2">
        <v>40749</v>
      </c>
      <c r="B55">
        <v>5.0999999999999996</v>
      </c>
      <c r="C55">
        <f t="shared" si="6"/>
        <v>4.0816326530612096E-2</v>
      </c>
      <c r="D55">
        <v>3.0005999999999999</v>
      </c>
      <c r="E55">
        <v>10.6069</v>
      </c>
      <c r="F55" s="17">
        <f t="shared" si="0"/>
        <v>2.7623619587613391E-4</v>
      </c>
      <c r="G55" s="17">
        <f t="shared" si="5"/>
        <v>1.0002762361958761</v>
      </c>
      <c r="H55" s="17">
        <f t="shared" si="7"/>
        <v>4.0540090334735962E-2</v>
      </c>
      <c r="I55" s="17">
        <f t="shared" si="8"/>
        <v>1.6434989243485521E-3</v>
      </c>
      <c r="M55" s="10">
        <v>40912</v>
      </c>
      <c r="N55" s="11">
        <v>3.64</v>
      </c>
      <c r="O55" s="11">
        <v>-8.1743869209808737E-3</v>
      </c>
      <c r="P55" s="11">
        <f t="shared" si="9"/>
        <v>0.99182561307901917</v>
      </c>
      <c r="Q55" s="11">
        <f t="shared" si="10"/>
        <v>-8.4631020586930991E-3</v>
      </c>
      <c r="R55" s="11">
        <f t="shared" si="11"/>
        <v>4.2371005030681372E-4</v>
      </c>
      <c r="S55" s="12">
        <f t="shared" si="12"/>
        <v>3.1302488916742655E-4</v>
      </c>
    </row>
    <row r="56" spans="1:19" ht="15.75" x14ac:dyDescent="0.25">
      <c r="A56" s="2">
        <v>40750</v>
      </c>
      <c r="B56">
        <v>5.25</v>
      </c>
      <c r="C56">
        <f t="shared" si="6"/>
        <v>2.9411764705882425E-2</v>
      </c>
      <c r="D56">
        <v>2.9529000000000001</v>
      </c>
      <c r="E56">
        <v>10.6386</v>
      </c>
      <c r="F56" s="17">
        <f t="shared" si="0"/>
        <v>2.7702150758357469E-4</v>
      </c>
      <c r="G56" s="17">
        <f t="shared" si="5"/>
        <v>1.0002770215075836</v>
      </c>
      <c r="H56" s="17">
        <f t="shared" si="7"/>
        <v>2.9134743198298851E-2</v>
      </c>
      <c r="I56" s="17">
        <f t="shared" si="8"/>
        <v>8.4883326123082116E-4</v>
      </c>
      <c r="M56" s="10">
        <v>40913</v>
      </c>
      <c r="N56" s="11">
        <v>3.56</v>
      </c>
      <c r="O56" s="11">
        <v>-2.1978021978021997E-2</v>
      </c>
      <c r="P56" s="11">
        <f t="shared" si="9"/>
        <v>0.97802197802197799</v>
      </c>
      <c r="Q56" s="11">
        <f t="shared" si="10"/>
        <v>-2.2267210633768339E-2</v>
      </c>
      <c r="R56" s="11">
        <f t="shared" si="11"/>
        <v>1.1825570374370577E-3</v>
      </c>
      <c r="S56" s="12">
        <f t="shared" si="12"/>
        <v>9.9203694439894139E-4</v>
      </c>
    </row>
    <row r="57" spans="1:19" ht="15.75" x14ac:dyDescent="0.25">
      <c r="A57" s="2">
        <v>40751</v>
      </c>
      <c r="B57">
        <v>5.2</v>
      </c>
      <c r="C57">
        <f t="shared" si="6"/>
        <v>-9.52380952380949E-3</v>
      </c>
      <c r="D57">
        <v>2.9802999999999997</v>
      </c>
      <c r="E57">
        <v>10.722799999999999</v>
      </c>
      <c r="F57" s="17">
        <f t="shared" si="0"/>
        <v>2.7910632533223456E-4</v>
      </c>
      <c r="G57" s="17">
        <f t="shared" si="5"/>
        <v>1.0002791063253322</v>
      </c>
      <c r="H57" s="17">
        <f t="shared" si="7"/>
        <v>-9.8029158491417245E-3</v>
      </c>
      <c r="I57" s="17">
        <f t="shared" si="8"/>
        <v>9.6097159145354025E-5</v>
      </c>
      <c r="M57" s="10">
        <v>40914</v>
      </c>
      <c r="N57" s="11">
        <v>3.58</v>
      </c>
      <c r="O57" s="11">
        <v>5.6179775280898927E-3</v>
      </c>
      <c r="P57" s="11">
        <f t="shared" si="9"/>
        <v>1.0056179775280898</v>
      </c>
      <c r="Q57" s="11">
        <f t="shared" si="10"/>
        <v>5.3258534022321193E-3</v>
      </c>
      <c r="R57" s="11">
        <f t="shared" si="11"/>
        <v>4.6175599456955508E-5</v>
      </c>
      <c r="S57" s="12">
        <f t="shared" si="12"/>
        <v>1.5237733421089523E-5</v>
      </c>
    </row>
    <row r="58" spans="1:19" ht="15.75" x14ac:dyDescent="0.25">
      <c r="A58" s="2">
        <v>40752</v>
      </c>
      <c r="B58">
        <v>5.0999999999999996</v>
      </c>
      <c r="C58">
        <f t="shared" si="6"/>
        <v>-1.9230769230769332E-2</v>
      </c>
      <c r="D58">
        <v>2.9454000000000002</v>
      </c>
      <c r="E58">
        <v>10.714399999999999</v>
      </c>
      <c r="F58" s="17">
        <f t="shared" si="0"/>
        <v>2.7889840977413094E-4</v>
      </c>
      <c r="G58" s="17">
        <f t="shared" si="5"/>
        <v>1.0002788984097741</v>
      </c>
      <c r="H58" s="17">
        <f t="shared" si="7"/>
        <v>-1.9509667640543463E-2</v>
      </c>
      <c r="I58" s="17">
        <f t="shared" si="8"/>
        <v>3.8062713144446873E-4</v>
      </c>
      <c r="M58" s="10">
        <v>40917</v>
      </c>
      <c r="N58" s="11">
        <v>3.48</v>
      </c>
      <c r="O58" s="11">
        <v>-2.7932960893854771E-2</v>
      </c>
      <c r="P58" s="11">
        <f t="shared" si="9"/>
        <v>0.97206703910614523</v>
      </c>
      <c r="Q58" s="11">
        <f t="shared" si="10"/>
        <v>-2.8225208186676728E-2</v>
      </c>
      <c r="R58" s="11">
        <f t="shared" si="11"/>
        <v>1.6278259091266805E-3</v>
      </c>
      <c r="S58" s="12">
        <f t="shared" si="12"/>
        <v>1.4028482249806469E-3</v>
      </c>
    </row>
    <row r="59" spans="1:19" ht="15.75" x14ac:dyDescent="0.25">
      <c r="A59" s="2">
        <v>40753</v>
      </c>
      <c r="B59">
        <v>5.15</v>
      </c>
      <c r="C59">
        <f t="shared" si="6"/>
        <v>9.8039215686275914E-3</v>
      </c>
      <c r="D59">
        <v>2.7961</v>
      </c>
      <c r="E59">
        <v>10.749000000000001</v>
      </c>
      <c r="F59" s="17">
        <f t="shared" si="0"/>
        <v>2.7975472282570912E-4</v>
      </c>
      <c r="G59" s="17">
        <f t="shared" si="5"/>
        <v>1.0002797547228257</v>
      </c>
      <c r="H59" s="17">
        <f t="shared" si="7"/>
        <v>9.5241668458018822E-3</v>
      </c>
      <c r="I59" s="17">
        <f t="shared" si="8"/>
        <v>9.0709754106671776E-5</v>
      </c>
      <c r="M59" s="10">
        <v>40918</v>
      </c>
      <c r="N59" s="11">
        <v>3.31</v>
      </c>
      <c r="O59" s="11">
        <v>-4.885057471264366E-2</v>
      </c>
      <c r="P59" s="11">
        <f t="shared" si="9"/>
        <v>0.95114942528735635</v>
      </c>
      <c r="Q59" s="11">
        <f t="shared" si="10"/>
        <v>-4.9142878660415459E-2</v>
      </c>
      <c r="R59" s="11">
        <f t="shared" si="11"/>
        <v>3.7532770929996034E-3</v>
      </c>
      <c r="S59" s="12">
        <f t="shared" si="12"/>
        <v>3.4073237740511689E-3</v>
      </c>
    </row>
    <row r="60" spans="1:19" ht="15.75" x14ac:dyDescent="0.25">
      <c r="A60" s="2">
        <v>40756</v>
      </c>
      <c r="B60">
        <v>4.5999999999999996</v>
      </c>
      <c r="C60">
        <f t="shared" si="6"/>
        <v>-0.1067961165048545</v>
      </c>
      <c r="D60">
        <v>2.7437</v>
      </c>
      <c r="E60">
        <v>10.795299999999999</v>
      </c>
      <c r="F60" s="17">
        <f t="shared" si="0"/>
        <v>2.8090018110438209E-4</v>
      </c>
      <c r="G60" s="17">
        <f t="shared" si="5"/>
        <v>1.0002809001811044</v>
      </c>
      <c r="H60" s="17">
        <f t="shared" si="7"/>
        <v>-0.10707701668595888</v>
      </c>
      <c r="I60" s="17">
        <f t="shared" si="8"/>
        <v>1.1465487502365116E-2</v>
      </c>
      <c r="M60" s="10">
        <v>40919</v>
      </c>
      <c r="N60" s="11">
        <v>3.25</v>
      </c>
      <c r="O60" s="11">
        <v>-1.8126888217522674E-2</v>
      </c>
      <c r="P60" s="11">
        <f t="shared" si="9"/>
        <v>0.98187311178247727</v>
      </c>
      <c r="Q60" s="11">
        <f t="shared" si="10"/>
        <v>-1.8419248819076361E-2</v>
      </c>
      <c r="R60" s="11">
        <f t="shared" si="11"/>
        <v>9.3271390882971976E-4</v>
      </c>
      <c r="S60" s="12">
        <f t="shared" si="12"/>
        <v>7.6444818794132205E-4</v>
      </c>
    </row>
    <row r="61" spans="1:19" ht="15.75" x14ac:dyDescent="0.25">
      <c r="A61" s="2">
        <v>40757</v>
      </c>
      <c r="B61">
        <v>4.25</v>
      </c>
      <c r="C61">
        <f t="shared" si="6"/>
        <v>-7.6086956521739066E-2</v>
      </c>
      <c r="D61">
        <v>2.6114000000000002</v>
      </c>
      <c r="E61">
        <v>10.9292</v>
      </c>
      <c r="F61" s="17">
        <f t="shared" si="0"/>
        <v>2.8421017178970054E-4</v>
      </c>
      <c r="G61" s="17">
        <f t="shared" si="5"/>
        <v>1.0002842101717897</v>
      </c>
      <c r="H61" s="17">
        <f t="shared" si="7"/>
        <v>-7.6371166693528766E-2</v>
      </c>
      <c r="I61" s="17">
        <f t="shared" si="8"/>
        <v>5.8325551021307575E-3</v>
      </c>
      <c r="M61" s="10">
        <v>40920</v>
      </c>
      <c r="N61" s="11">
        <v>3.29</v>
      </c>
      <c r="O61" s="11">
        <v>1.2307692307692318E-2</v>
      </c>
      <c r="P61" s="11">
        <f t="shared" si="9"/>
        <v>1.0123076923076924</v>
      </c>
      <c r="Q61" s="11">
        <f t="shared" si="10"/>
        <v>1.2016482253194037E-2</v>
      </c>
      <c r="R61" s="11">
        <f t="shared" si="11"/>
        <v>1.0948308498422574E-8</v>
      </c>
      <c r="S61" s="12">
        <f t="shared" si="12"/>
        <v>7.7677865174739222E-6</v>
      </c>
    </row>
    <row r="62" spans="1:19" ht="15.75" x14ac:dyDescent="0.25">
      <c r="A62" s="2">
        <v>40758</v>
      </c>
      <c r="B62">
        <v>4.2</v>
      </c>
      <c r="C62">
        <f t="shared" si="6"/>
        <v>-1.1764705882352899E-2</v>
      </c>
      <c r="D62">
        <v>2.6202000000000001</v>
      </c>
      <c r="E62">
        <v>10.9156</v>
      </c>
      <c r="F62" s="17">
        <f t="shared" si="0"/>
        <v>2.838741633954811E-4</v>
      </c>
      <c r="G62" s="17">
        <f t="shared" si="5"/>
        <v>1.0002838741633955</v>
      </c>
      <c r="H62" s="17">
        <f t="shared" si="7"/>
        <v>-1.204858004574838E-2</v>
      </c>
      <c r="I62" s="17">
        <f t="shared" si="8"/>
        <v>1.4516828111880604E-4</v>
      </c>
      <c r="M62" s="10">
        <v>40921</v>
      </c>
      <c r="N62" s="11">
        <v>3.2500999999999998</v>
      </c>
      <c r="O62" s="11">
        <v>-1.2127659574468166E-2</v>
      </c>
      <c r="P62" s="11">
        <f t="shared" si="9"/>
        <v>0.98787234042553185</v>
      </c>
      <c r="Q62" s="11">
        <f t="shared" si="10"/>
        <v>-1.2418672484774143E-2</v>
      </c>
      <c r="R62" s="11">
        <f t="shared" si="11"/>
        <v>6.0220123940533021E-4</v>
      </c>
      <c r="S62" s="12">
        <f t="shared" si="12"/>
        <v>4.686393605214157E-4</v>
      </c>
    </row>
    <row r="63" spans="1:19" ht="15.75" x14ac:dyDescent="0.25">
      <c r="A63" s="2">
        <v>40759</v>
      </c>
      <c r="B63">
        <v>3.9005999999999998</v>
      </c>
      <c r="C63">
        <f t="shared" si="6"/>
        <v>-7.1285714285714355E-2</v>
      </c>
      <c r="D63">
        <v>2.4028</v>
      </c>
      <c r="E63">
        <v>11.160299999999999</v>
      </c>
      <c r="F63" s="17">
        <f t="shared" si="0"/>
        <v>2.8991357214813718E-4</v>
      </c>
      <c r="G63" s="17">
        <f t="shared" si="5"/>
        <v>1.0002899135721481</v>
      </c>
      <c r="H63" s="17">
        <f t="shared" si="7"/>
        <v>-7.1575627857862492E-2</v>
      </c>
      <c r="I63" s="17">
        <f t="shared" si="8"/>
        <v>5.1230705032472212E-3</v>
      </c>
      <c r="M63" s="10">
        <v>40925</v>
      </c>
      <c r="N63" s="11">
        <v>3.2800000000000002</v>
      </c>
      <c r="O63" s="11">
        <v>9.1997169317868631E-3</v>
      </c>
      <c r="P63" s="11">
        <f t="shared" si="9"/>
        <v>1.0091997169317868</v>
      </c>
      <c r="Q63" s="11">
        <f t="shared" si="10"/>
        <v>8.9086350194048335E-3</v>
      </c>
      <c r="R63" s="11">
        <f t="shared" si="11"/>
        <v>1.0320036737971148E-5</v>
      </c>
      <c r="S63" s="12">
        <f t="shared" si="12"/>
        <v>1.0289488790743416E-7</v>
      </c>
    </row>
    <row r="64" spans="1:19" ht="15.75" x14ac:dyDescent="0.25">
      <c r="A64" s="2">
        <v>40760</v>
      </c>
      <c r="B64">
        <v>3.8</v>
      </c>
      <c r="C64">
        <f t="shared" si="6"/>
        <v>-2.5790903963492803E-2</v>
      </c>
      <c r="D64">
        <v>2.5585</v>
      </c>
      <c r="E64">
        <v>11.1624</v>
      </c>
      <c r="F64" s="17">
        <f t="shared" si="0"/>
        <v>2.8996534457426115E-4</v>
      </c>
      <c r="G64" s="17">
        <f t="shared" si="5"/>
        <v>1.0002899653445743</v>
      </c>
      <c r="H64" s="17">
        <f t="shared" si="7"/>
        <v>-2.6080869308067064E-2</v>
      </c>
      <c r="I64" s="17">
        <f t="shared" si="8"/>
        <v>6.8021174386447458E-4</v>
      </c>
      <c r="M64" s="10">
        <v>40926</v>
      </c>
      <c r="N64" s="11">
        <v>3.03</v>
      </c>
      <c r="O64" s="11">
        <v>-7.6219512195122074E-2</v>
      </c>
      <c r="P64" s="11">
        <f t="shared" si="9"/>
        <v>0.92378048780487787</v>
      </c>
      <c r="Q64" s="11">
        <f t="shared" si="10"/>
        <v>-7.6509142234305105E-2</v>
      </c>
      <c r="R64" s="11">
        <f t="shared" si="11"/>
        <v>7.8553227488200594E-3</v>
      </c>
      <c r="S64" s="12">
        <f t="shared" si="12"/>
        <v>7.3510988847754347E-3</v>
      </c>
    </row>
    <row r="65" spans="1:19" ht="15.75" x14ac:dyDescent="0.25">
      <c r="A65" s="2">
        <v>40763</v>
      </c>
      <c r="B65">
        <v>3.3994</v>
      </c>
      <c r="C65">
        <f t="shared" si="6"/>
        <v>-0.10542105263157892</v>
      </c>
      <c r="D65">
        <v>2.3178999999999998</v>
      </c>
      <c r="E65">
        <v>11.4834</v>
      </c>
      <c r="F65" s="17">
        <f t="shared" si="0"/>
        <v>2.9786768227668681E-4</v>
      </c>
      <c r="G65" s="17">
        <f t="shared" si="5"/>
        <v>1.0002978676822767</v>
      </c>
      <c r="H65" s="17">
        <f t="shared" si="7"/>
        <v>-0.1057189203138556</v>
      </c>
      <c r="I65" s="17">
        <f t="shared" si="8"/>
        <v>1.1176490112327351E-2</v>
      </c>
      <c r="M65" s="10">
        <v>40927</v>
      </c>
      <c r="N65" s="11">
        <v>3.2</v>
      </c>
      <c r="O65" s="11">
        <v>5.6105610561056229E-2</v>
      </c>
      <c r="P65" s="11">
        <f t="shared" si="9"/>
        <v>1.0561056105610562</v>
      </c>
      <c r="Q65" s="11">
        <f t="shared" si="10"/>
        <v>5.5816727709708802E-2</v>
      </c>
      <c r="R65" s="11">
        <f t="shared" si="11"/>
        <v>1.9093064461336504E-3</v>
      </c>
      <c r="S65" s="12">
        <f t="shared" si="12"/>
        <v>2.1703784183225404E-3</v>
      </c>
    </row>
    <row r="66" spans="1:19" ht="15.75" x14ac:dyDescent="0.25">
      <c r="A66" s="2">
        <v>40764</v>
      </c>
      <c r="B66">
        <v>3.4</v>
      </c>
      <c r="C66">
        <f t="shared" si="6"/>
        <v>1.7650173560038063E-4</v>
      </c>
      <c r="D66">
        <v>2.2488000000000001</v>
      </c>
      <c r="E66">
        <v>11.3102</v>
      </c>
      <c r="F66" s="17">
        <f t="shared" si="0"/>
        <v>2.9360668934930167E-4</v>
      </c>
      <c r="G66" s="17">
        <f t="shared" si="5"/>
        <v>1.0002936066893493</v>
      </c>
      <c r="H66" s="17">
        <f t="shared" si="7"/>
        <v>-1.1710495374892105E-4</v>
      </c>
      <c r="I66" s="17">
        <f t="shared" si="8"/>
        <v>1.3713570192536938E-8</v>
      </c>
      <c r="M66" s="10">
        <v>40928</v>
      </c>
      <c r="N66" s="11">
        <v>3.13</v>
      </c>
      <c r="O66" s="11">
        <v>-2.1875000000000089E-2</v>
      </c>
      <c r="P66" s="11">
        <f t="shared" si="9"/>
        <v>0.97812499999999991</v>
      </c>
      <c r="Q66" s="11">
        <f t="shared" si="10"/>
        <v>-2.2163547413840856E-2</v>
      </c>
      <c r="R66" s="11">
        <f t="shared" si="11"/>
        <v>1.1754381740799588E-3</v>
      </c>
      <c r="S66" s="12">
        <f t="shared" si="12"/>
        <v>9.8551760878811475E-4</v>
      </c>
    </row>
    <row r="67" spans="1:19" ht="15.75" x14ac:dyDescent="0.25">
      <c r="A67" s="2">
        <v>40765</v>
      </c>
      <c r="B67">
        <v>3.25</v>
      </c>
      <c r="C67">
        <f t="shared" si="6"/>
        <v>-4.4117647058823505E-2</v>
      </c>
      <c r="D67">
        <v>2.1061000000000001</v>
      </c>
      <c r="E67">
        <v>11.4992</v>
      </c>
      <c r="F67" s="17">
        <f t="shared" ref="F67:F130" si="13">(((E67/100)+1)^(1/365)-1)</f>
        <v>2.9825605853317505E-4</v>
      </c>
      <c r="G67" s="17">
        <f t="shared" si="5"/>
        <v>1.0002982560585332</v>
      </c>
      <c r="H67" s="17">
        <f t="shared" si="7"/>
        <v>-4.441590311735668E-2</v>
      </c>
      <c r="I67" s="17">
        <f t="shared" si="8"/>
        <v>1.9727724497304146E-3</v>
      </c>
      <c r="M67" s="10">
        <v>40931</v>
      </c>
      <c r="N67" s="11">
        <v>3.03</v>
      </c>
      <c r="O67" s="11">
        <v>-3.1948881789137407E-2</v>
      </c>
      <c r="P67" s="11">
        <f t="shared" si="9"/>
        <v>0.96805111821086265</v>
      </c>
      <c r="Q67" s="11">
        <f t="shared" si="10"/>
        <v>-3.2237473601469724E-2</v>
      </c>
      <c r="R67" s="11">
        <f t="shared" si="11"/>
        <v>1.9676845085381993E-3</v>
      </c>
      <c r="S67" s="12">
        <f t="shared" si="12"/>
        <v>1.7195022158216424E-3</v>
      </c>
    </row>
    <row r="68" spans="1:19" ht="15.75" x14ac:dyDescent="0.25">
      <c r="A68" s="2">
        <v>40766</v>
      </c>
      <c r="B68">
        <v>3.4005999999999998</v>
      </c>
      <c r="C68">
        <f t="shared" si="6"/>
        <v>4.6338461538461488E-2</v>
      </c>
      <c r="D68">
        <v>2.3399000000000001</v>
      </c>
      <c r="E68">
        <v>11.2995</v>
      </c>
      <c r="F68" s="17">
        <f t="shared" si="13"/>
        <v>2.9334323567464793E-4</v>
      </c>
      <c r="G68" s="17">
        <f t="shared" ref="G68:G131" si="14">1+F68</f>
        <v>1.0002933432356746</v>
      </c>
      <c r="H68" s="17">
        <f t="shared" si="7"/>
        <v>4.604511830278684E-2</v>
      </c>
      <c r="I68" s="17">
        <f t="shared" si="8"/>
        <v>2.1201529195176358E-3</v>
      </c>
      <c r="M68" s="10">
        <v>40932</v>
      </c>
      <c r="N68" s="11">
        <v>2.86</v>
      </c>
      <c r="O68" s="11">
        <v>-5.6105610561056084E-2</v>
      </c>
      <c r="P68" s="11">
        <f t="shared" si="9"/>
        <v>0.94389438943894388</v>
      </c>
      <c r="Q68" s="11">
        <f t="shared" si="10"/>
        <v>-5.6394392292172212E-2</v>
      </c>
      <c r="R68" s="11">
        <f t="shared" si="11"/>
        <v>4.6943749338489004E-3</v>
      </c>
      <c r="S68" s="12">
        <f t="shared" si="12"/>
        <v>4.3064830794415886E-3</v>
      </c>
    </row>
    <row r="69" spans="1:19" ht="15.75" x14ac:dyDescent="0.25">
      <c r="A69" s="2">
        <v>40767</v>
      </c>
      <c r="B69">
        <v>3.7</v>
      </c>
      <c r="C69">
        <f t="shared" ref="C69:C132" si="15">(B69-B68)/B68</f>
        <v>8.8043286478856772E-2</v>
      </c>
      <c r="D69">
        <v>2.2547999999999999</v>
      </c>
      <c r="E69">
        <v>11.2508</v>
      </c>
      <c r="F69" s="17">
        <f t="shared" si="13"/>
        <v>2.9214383294284829E-4</v>
      </c>
      <c r="G69" s="17">
        <f t="shared" si="14"/>
        <v>1.0002921438329428</v>
      </c>
      <c r="H69" s="17">
        <f t="shared" ref="H69:H132" si="16">C69-F69</f>
        <v>8.7751142645913924E-2</v>
      </c>
      <c r="I69" s="17">
        <f t="shared" ref="I69:I132" si="17">H69^2</f>
        <v>7.7002630356635335E-3</v>
      </c>
      <c r="M69" s="10">
        <v>40933</v>
      </c>
      <c r="N69" s="11">
        <v>2.7800000000000002</v>
      </c>
      <c r="O69" s="11">
        <v>-2.7972027972027844E-2</v>
      </c>
      <c r="P69" s="11">
        <f t="shared" si="9"/>
        <v>0.9720279720279722</v>
      </c>
      <c r="Q69" s="11">
        <f t="shared" si="10"/>
        <v>-2.8260054883388383E-2</v>
      </c>
      <c r="R69" s="11">
        <f t="shared" si="11"/>
        <v>1.6306389956928288E-3</v>
      </c>
      <c r="S69" s="12">
        <f t="shared" si="12"/>
        <v>1.405459778529017E-3</v>
      </c>
    </row>
    <row r="70" spans="1:19" ht="15.75" x14ac:dyDescent="0.25">
      <c r="A70" s="2">
        <v>40770</v>
      </c>
      <c r="B70">
        <v>3.83</v>
      </c>
      <c r="C70">
        <f t="shared" si="15"/>
        <v>3.5135135135135102E-2</v>
      </c>
      <c r="D70">
        <v>2.3052999999999999</v>
      </c>
      <c r="E70">
        <v>11.155900000000001</v>
      </c>
      <c r="F70" s="17">
        <f t="shared" si="13"/>
        <v>2.8980509342524385E-4</v>
      </c>
      <c r="G70" s="17">
        <f t="shared" si="14"/>
        <v>1.0002898050934252</v>
      </c>
      <c r="H70" s="17">
        <f t="shared" si="16"/>
        <v>3.4845330041709859E-2</v>
      </c>
      <c r="I70" s="17">
        <f t="shared" si="17"/>
        <v>1.2141970257156876E-3</v>
      </c>
      <c r="M70" s="10">
        <v>40934</v>
      </c>
      <c r="N70" s="11">
        <v>2.88</v>
      </c>
      <c r="O70" s="11">
        <v>3.59712230215826E-2</v>
      </c>
      <c r="P70" s="11">
        <f t="shared" si="9"/>
        <v>1.0359712230215825</v>
      </c>
      <c r="Q70" s="11">
        <f t="shared" si="10"/>
        <v>3.5683144302239712E-2</v>
      </c>
      <c r="R70" s="11">
        <f t="shared" si="11"/>
        <v>5.5516915800557899E-4</v>
      </c>
      <c r="S70" s="12">
        <f t="shared" si="12"/>
        <v>6.9980019875214917E-4</v>
      </c>
    </row>
    <row r="71" spans="1:19" ht="15.75" x14ac:dyDescent="0.25">
      <c r="A71" s="2">
        <v>40771</v>
      </c>
      <c r="B71">
        <v>3.7</v>
      </c>
      <c r="C71">
        <f t="shared" si="15"/>
        <v>-3.3942558746736261E-2</v>
      </c>
      <c r="D71">
        <v>2.2195999999999998</v>
      </c>
      <c r="E71">
        <v>11.1647</v>
      </c>
      <c r="F71" s="17">
        <f t="shared" si="13"/>
        <v>2.900220465889003E-4</v>
      </c>
      <c r="G71" s="17">
        <f t="shared" si="14"/>
        <v>1.0002900220465889</v>
      </c>
      <c r="H71" s="17">
        <f t="shared" si="16"/>
        <v>-3.4232580793325161E-2</v>
      </c>
      <c r="I71" s="17">
        <f t="shared" si="17"/>
        <v>1.1718695877715346E-3</v>
      </c>
      <c r="M71" s="10">
        <v>40935</v>
      </c>
      <c r="N71" s="11">
        <v>3.06</v>
      </c>
      <c r="O71" s="11">
        <v>6.2500000000000056E-2</v>
      </c>
      <c r="P71" s="11">
        <f t="shared" si="9"/>
        <v>1.0625</v>
      </c>
      <c r="Q71" s="11">
        <f t="shared" si="10"/>
        <v>6.2211151677093623E-2</v>
      </c>
      <c r="R71" s="11">
        <f t="shared" si="11"/>
        <v>2.5090116322314961E-3</v>
      </c>
      <c r="S71" s="12">
        <f t="shared" si="12"/>
        <v>2.807065231969269E-3</v>
      </c>
    </row>
    <row r="72" spans="1:19" ht="15.75" x14ac:dyDescent="0.25">
      <c r="A72" s="2">
        <v>40772</v>
      </c>
      <c r="B72">
        <v>3.6181000000000001</v>
      </c>
      <c r="C72">
        <f t="shared" si="15"/>
        <v>-2.2135135135135157E-2</v>
      </c>
      <c r="D72">
        <v>2.1652</v>
      </c>
      <c r="E72">
        <v>11.1775</v>
      </c>
      <c r="F72" s="17">
        <f t="shared" si="13"/>
        <v>2.9033758425422995E-4</v>
      </c>
      <c r="G72" s="17">
        <f t="shared" si="14"/>
        <v>1.0002903375842542</v>
      </c>
      <c r="H72" s="17">
        <f t="shared" si="16"/>
        <v>-2.2425472719389387E-2</v>
      </c>
      <c r="I72" s="17">
        <f t="shared" si="17"/>
        <v>5.0290182668807763E-4</v>
      </c>
      <c r="M72" s="10">
        <v>40938</v>
      </c>
      <c r="N72" s="11">
        <v>3.0084</v>
      </c>
      <c r="O72" s="11">
        <v>-1.6862745098039245E-2</v>
      </c>
      <c r="P72" s="11">
        <f t="shared" si="9"/>
        <v>0.9831372549019608</v>
      </c>
      <c r="Q72" s="11">
        <f t="shared" si="10"/>
        <v>-1.7151129711273239E-2</v>
      </c>
      <c r="R72" s="11">
        <f t="shared" si="11"/>
        <v>8.5686439346779788E-4</v>
      </c>
      <c r="S72" s="12">
        <f t="shared" si="12"/>
        <v>6.9593273562739268E-4</v>
      </c>
    </row>
    <row r="73" spans="1:19" ht="15.75" x14ac:dyDescent="0.25">
      <c r="A73" s="2">
        <v>40773</v>
      </c>
      <c r="B73">
        <v>3.5</v>
      </c>
      <c r="C73">
        <f t="shared" si="15"/>
        <v>-3.2641441640640138E-2</v>
      </c>
      <c r="D73">
        <v>2.0623999999999998</v>
      </c>
      <c r="E73">
        <v>11.3713</v>
      </c>
      <c r="F73" s="17">
        <f t="shared" si="13"/>
        <v>2.9511059999576261E-4</v>
      </c>
      <c r="G73" s="17">
        <f t="shared" si="14"/>
        <v>1.0002951105999958</v>
      </c>
      <c r="H73" s="17">
        <f t="shared" si="16"/>
        <v>-3.2936552240635901E-2</v>
      </c>
      <c r="I73" s="17">
        <f t="shared" si="17"/>
        <v>1.0848164735001377E-3</v>
      </c>
      <c r="M73" s="10">
        <v>40939</v>
      </c>
      <c r="N73" s="11">
        <v>3.15</v>
      </c>
      <c r="O73" s="11">
        <v>4.7068209014758659E-2</v>
      </c>
      <c r="P73" s="11">
        <f t="shared" si="9"/>
        <v>1.0470682090147587</v>
      </c>
      <c r="Q73" s="11">
        <f t="shared" si="10"/>
        <v>4.6779553072538053E-2</v>
      </c>
      <c r="R73" s="11">
        <f t="shared" si="11"/>
        <v>1.201207231318813E-3</v>
      </c>
      <c r="S73" s="12">
        <f t="shared" si="12"/>
        <v>1.4100134438035116E-3</v>
      </c>
    </row>
    <row r="74" spans="1:19" ht="15.75" x14ac:dyDescent="0.25">
      <c r="A74" s="2">
        <v>40774</v>
      </c>
      <c r="B74">
        <v>3.4249999999999998</v>
      </c>
      <c r="C74">
        <f t="shared" si="15"/>
        <v>-2.1428571428571481E-2</v>
      </c>
      <c r="D74">
        <v>2.0623</v>
      </c>
      <c r="E74">
        <v>11.4503</v>
      </c>
      <c r="F74" s="17">
        <f t="shared" si="13"/>
        <v>2.970538806184031E-4</v>
      </c>
      <c r="G74" s="17">
        <f t="shared" si="14"/>
        <v>1.0002970538806184</v>
      </c>
      <c r="H74" s="17">
        <f t="shared" si="16"/>
        <v>-2.1725625309189884E-2</v>
      </c>
      <c r="I74" s="17">
        <f t="shared" si="17"/>
        <v>4.7200279507531202E-4</v>
      </c>
      <c r="M74" s="10">
        <v>40940</v>
      </c>
      <c r="N74" s="11">
        <v>3.36</v>
      </c>
      <c r="O74" s="11">
        <v>6.6666666666666652E-2</v>
      </c>
      <c r="P74" s="11">
        <f t="shared" si="9"/>
        <v>1.0666666666666667</v>
      </c>
      <c r="Q74" s="11">
        <f t="shared" si="10"/>
        <v>6.6380957311046318E-2</v>
      </c>
      <c r="R74" s="11">
        <f t="shared" si="11"/>
        <v>2.9441303337108121E-3</v>
      </c>
      <c r="S74" s="12">
        <f t="shared" si="12"/>
        <v>3.2662996629799091E-3</v>
      </c>
    </row>
    <row r="75" spans="1:19" ht="15.75" x14ac:dyDescent="0.25">
      <c r="A75" s="2">
        <v>40777</v>
      </c>
      <c r="B75">
        <v>3.3006000000000002</v>
      </c>
      <c r="C75">
        <f t="shared" si="15"/>
        <v>-3.6321167883211568E-2</v>
      </c>
      <c r="D75">
        <v>2.1057999999999999</v>
      </c>
      <c r="E75">
        <v>11.4543</v>
      </c>
      <c r="F75" s="17">
        <f t="shared" si="13"/>
        <v>2.9715223803261637E-4</v>
      </c>
      <c r="G75" s="17">
        <f t="shared" si="14"/>
        <v>1.0002971522380326</v>
      </c>
      <c r="H75" s="17">
        <f t="shared" si="16"/>
        <v>-3.6618320121244184E-2</v>
      </c>
      <c r="I75" s="17">
        <f t="shared" si="17"/>
        <v>1.3409013685019167E-3</v>
      </c>
      <c r="M75" s="10">
        <v>40941</v>
      </c>
      <c r="N75" s="11">
        <v>3.26</v>
      </c>
      <c r="O75" s="11">
        <v>-2.9761904761904788E-2</v>
      </c>
      <c r="P75" s="11">
        <f t="shared" si="9"/>
        <v>0.97023809523809523</v>
      </c>
      <c r="Q75" s="11">
        <f t="shared" si="10"/>
        <v>-3.004666826973925E-2</v>
      </c>
      <c r="R75" s="11">
        <f t="shared" si="11"/>
        <v>1.7781220654932105E-3</v>
      </c>
      <c r="S75" s="12">
        <f t="shared" si="12"/>
        <v>1.5426101160669033E-3</v>
      </c>
    </row>
    <row r="76" spans="1:19" ht="15.75" x14ac:dyDescent="0.25">
      <c r="A76" s="2">
        <v>40778</v>
      </c>
      <c r="B76">
        <v>3.45</v>
      </c>
      <c r="C76">
        <f t="shared" si="15"/>
        <v>4.5264497364115606E-2</v>
      </c>
      <c r="D76">
        <v>2.153</v>
      </c>
      <c r="E76">
        <v>11.299300000000001</v>
      </c>
      <c r="F76" s="17">
        <f t="shared" si="13"/>
        <v>2.933383110663712E-4</v>
      </c>
      <c r="G76" s="17">
        <f t="shared" si="14"/>
        <v>1.0002933383110664</v>
      </c>
      <c r="H76" s="17">
        <f t="shared" si="16"/>
        <v>4.4971159053049235E-2</v>
      </c>
      <c r="I76" s="17">
        <f t="shared" si="17"/>
        <v>2.0224051465746523E-3</v>
      </c>
      <c r="M76" s="10">
        <v>40942</v>
      </c>
      <c r="N76" s="11">
        <v>3.26</v>
      </c>
      <c r="O76" s="11">
        <v>0</v>
      </c>
      <c r="P76" s="11">
        <f t="shared" ref="P76:P131" si="18">1+O76</f>
        <v>1</v>
      </c>
      <c r="Q76" s="11">
        <f t="shared" ref="Q76:Q131" si="19">O76-F189</f>
        <v>-2.8328357849671804E-4</v>
      </c>
      <c r="R76" s="11">
        <f t="shared" ref="R76:R131" si="20">(Q76-$U$14)^2</f>
        <v>1.5386913927946356E-4</v>
      </c>
      <c r="S76" s="12">
        <f t="shared" ref="S76:S131" si="21">(Q76-$U$15)^2</f>
        <v>9.0491288696121003E-5</v>
      </c>
    </row>
    <row r="77" spans="1:19" ht="15.75" x14ac:dyDescent="0.25">
      <c r="A77" s="2">
        <v>40779</v>
      </c>
      <c r="B77">
        <v>3.2749999999999999</v>
      </c>
      <c r="C77">
        <f t="shared" si="15"/>
        <v>-5.0724637681159493E-2</v>
      </c>
      <c r="D77">
        <v>2.2993999999999999</v>
      </c>
      <c r="E77">
        <v>11.2112</v>
      </c>
      <c r="F77" s="17">
        <f t="shared" si="13"/>
        <v>2.9116816254082245E-4</v>
      </c>
      <c r="G77" s="17">
        <f t="shared" si="14"/>
        <v>1.0002911681625408</v>
      </c>
      <c r="H77" s="17">
        <f t="shared" si="16"/>
        <v>-5.1015805843700315E-2</v>
      </c>
      <c r="I77" s="17">
        <f t="shared" si="17"/>
        <v>2.602612445882127E-3</v>
      </c>
      <c r="M77" s="10">
        <v>40945</v>
      </c>
      <c r="N77" s="11">
        <v>3.3</v>
      </c>
      <c r="O77" s="11">
        <v>1.2269938650306761E-2</v>
      </c>
      <c r="P77" s="11">
        <f t="shared" si="18"/>
        <v>1.0122699386503067</v>
      </c>
      <c r="Q77" s="11">
        <f t="shared" si="19"/>
        <v>1.1988071510067172E-2</v>
      </c>
      <c r="R77" s="11">
        <f t="shared" si="20"/>
        <v>1.7700947595238766E-8</v>
      </c>
      <c r="S77" s="12">
        <f t="shared" si="21"/>
        <v>7.6102279494841048E-6</v>
      </c>
    </row>
    <row r="78" spans="1:19" ht="15.75" x14ac:dyDescent="0.25">
      <c r="A78" s="2">
        <v>40780</v>
      </c>
      <c r="B78">
        <v>3.3515999999999999</v>
      </c>
      <c r="C78">
        <f t="shared" si="15"/>
        <v>2.3389312977099237E-2</v>
      </c>
      <c r="D78">
        <v>2.2286000000000001</v>
      </c>
      <c r="E78">
        <v>11.286300000000001</v>
      </c>
      <c r="F78" s="17">
        <f t="shared" si="13"/>
        <v>2.9301819260085793E-4</v>
      </c>
      <c r="G78" s="17">
        <f t="shared" si="14"/>
        <v>1.0002930181926009</v>
      </c>
      <c r="H78" s="17">
        <f t="shared" si="16"/>
        <v>2.3096294784498379E-2</v>
      </c>
      <c r="I78" s="17">
        <f t="shared" si="17"/>
        <v>5.3343883277244704E-4</v>
      </c>
      <c r="M78" s="10">
        <v>40946</v>
      </c>
      <c r="N78" s="11">
        <v>3.34</v>
      </c>
      <c r="O78" s="11">
        <v>1.2121212121212133E-2</v>
      </c>
      <c r="P78" s="11">
        <f t="shared" si="18"/>
        <v>1.0121212121212122</v>
      </c>
      <c r="Q78" s="11">
        <f t="shared" si="19"/>
        <v>1.1840272364770078E-2</v>
      </c>
      <c r="R78" s="11">
        <f t="shared" si="20"/>
        <v>7.8873382378963193E-8</v>
      </c>
      <c r="S78" s="12">
        <f t="shared" si="21"/>
        <v>6.8166161267179294E-6</v>
      </c>
    </row>
    <row r="79" spans="1:19" ht="15.75" x14ac:dyDescent="0.25">
      <c r="A79" s="2">
        <v>40781</v>
      </c>
      <c r="B79">
        <v>3.6</v>
      </c>
      <c r="C79">
        <f t="shared" si="15"/>
        <v>7.4113856068743336E-2</v>
      </c>
      <c r="D79">
        <v>2.1899000000000002</v>
      </c>
      <c r="E79">
        <v>11.231299999999999</v>
      </c>
      <c r="F79" s="17">
        <f t="shared" si="13"/>
        <v>2.9166343247455373E-4</v>
      </c>
      <c r="G79" s="17">
        <f t="shared" si="14"/>
        <v>1.0002916634324746</v>
      </c>
      <c r="H79" s="17">
        <f t="shared" si="16"/>
        <v>7.3822192636268782E-2</v>
      </c>
      <c r="I79" s="17">
        <f t="shared" si="17"/>
        <v>5.4497161256263768E-3</v>
      </c>
      <c r="M79" s="10">
        <v>40947</v>
      </c>
      <c r="N79" s="11">
        <v>3.26</v>
      </c>
      <c r="O79" s="11">
        <v>-2.3952095808383256E-2</v>
      </c>
      <c r="P79" s="11">
        <f t="shared" si="18"/>
        <v>0.9760479041916168</v>
      </c>
      <c r="Q79" s="11">
        <f t="shared" si="19"/>
        <v>-2.4232763472867902E-2</v>
      </c>
      <c r="R79" s="11">
        <f t="shared" si="20"/>
        <v>1.3216045831383355E-3</v>
      </c>
      <c r="S79" s="12">
        <f t="shared" si="21"/>
        <v>1.1197168761612646E-3</v>
      </c>
    </row>
    <row r="80" spans="1:19" ht="15.75" x14ac:dyDescent="0.25">
      <c r="A80" s="2">
        <v>40784</v>
      </c>
      <c r="B80">
        <v>3.8025000000000002</v>
      </c>
      <c r="C80">
        <f t="shared" si="15"/>
        <v>5.6250000000000036E-2</v>
      </c>
      <c r="D80">
        <v>2.2561</v>
      </c>
      <c r="E80">
        <v>11.0953</v>
      </c>
      <c r="F80" s="17">
        <f t="shared" si="13"/>
        <v>2.8831060976974854E-4</v>
      </c>
      <c r="G80" s="17">
        <f t="shared" si="14"/>
        <v>1.0002883106097697</v>
      </c>
      <c r="H80" s="17">
        <f t="shared" si="16"/>
        <v>5.5961689390230288E-2</v>
      </c>
      <c r="I80" s="17">
        <f t="shared" si="17"/>
        <v>3.1317106794086129E-3</v>
      </c>
      <c r="M80" s="10">
        <v>40948</v>
      </c>
      <c r="N80" s="11">
        <v>3.17</v>
      </c>
      <c r="O80" s="11">
        <v>-2.7607361963190143E-2</v>
      </c>
      <c r="P80" s="11">
        <f t="shared" si="18"/>
        <v>0.97239263803680986</v>
      </c>
      <c r="Q80" s="11">
        <f t="shared" si="19"/>
        <v>-2.7887700607779016E-2</v>
      </c>
      <c r="R80" s="11">
        <f t="shared" si="20"/>
        <v>1.6007054398228288E-3</v>
      </c>
      <c r="S80" s="12">
        <f t="shared" si="21"/>
        <v>1.3776797031299806E-3</v>
      </c>
    </row>
    <row r="81" spans="1:19" ht="15.75" x14ac:dyDescent="0.25">
      <c r="A81" s="2">
        <v>40785</v>
      </c>
      <c r="B81">
        <v>4</v>
      </c>
      <c r="C81">
        <f t="shared" si="15"/>
        <v>5.1939513477974958E-2</v>
      </c>
      <c r="D81">
        <v>2.1766999999999999</v>
      </c>
      <c r="E81">
        <v>11.0533</v>
      </c>
      <c r="F81" s="17">
        <f t="shared" si="13"/>
        <v>2.8727435196418405E-4</v>
      </c>
      <c r="G81" s="17">
        <f t="shared" si="14"/>
        <v>1.0002872743519642</v>
      </c>
      <c r="H81" s="17">
        <f t="shared" si="16"/>
        <v>5.1652239126010774E-2</v>
      </c>
      <c r="I81" s="17">
        <f t="shared" si="17"/>
        <v>2.6679538067305984E-3</v>
      </c>
      <c r="M81" s="10">
        <v>40949</v>
      </c>
      <c r="N81" s="11">
        <v>3.19</v>
      </c>
      <c r="O81" s="11">
        <v>6.309148264984233E-3</v>
      </c>
      <c r="P81" s="11">
        <f t="shared" si="18"/>
        <v>1.0063091482649842</v>
      </c>
      <c r="Q81" s="11">
        <f t="shared" si="19"/>
        <v>6.0254198827150336E-3</v>
      </c>
      <c r="R81" s="11">
        <f t="shared" si="20"/>
        <v>3.7157516253418287E-5</v>
      </c>
      <c r="S81" s="12">
        <f t="shared" si="21"/>
        <v>1.0265535688840884E-5</v>
      </c>
    </row>
    <row r="82" spans="1:19" ht="15.75" x14ac:dyDescent="0.25">
      <c r="A82" s="2">
        <v>40786</v>
      </c>
      <c r="B82">
        <v>3.9</v>
      </c>
      <c r="C82">
        <f t="shared" si="15"/>
        <v>-2.5000000000000022E-2</v>
      </c>
      <c r="D82">
        <v>2.2233999999999998</v>
      </c>
      <c r="E82">
        <v>11.031599999999999</v>
      </c>
      <c r="F82" s="17">
        <f t="shared" si="13"/>
        <v>2.867387989562431E-4</v>
      </c>
      <c r="G82" s="17">
        <f t="shared" si="14"/>
        <v>1.0002867387989562</v>
      </c>
      <c r="H82" s="17">
        <f t="shared" si="16"/>
        <v>-2.5286738798956265E-2</v>
      </c>
      <c r="I82" s="17">
        <f t="shared" si="17"/>
        <v>6.3941915908664014E-4</v>
      </c>
      <c r="M82" s="10">
        <v>40952</v>
      </c>
      <c r="N82" s="11">
        <v>3.33</v>
      </c>
      <c r="O82" s="11">
        <v>4.3887147335423239E-2</v>
      </c>
      <c r="P82" s="11">
        <f t="shared" si="18"/>
        <v>1.0438871473354232</v>
      </c>
      <c r="Q82" s="11">
        <f t="shared" si="19"/>
        <v>4.3602833404637921E-2</v>
      </c>
      <c r="R82" s="11">
        <f t="shared" si="20"/>
        <v>9.910985044105855E-4</v>
      </c>
      <c r="S82" s="12">
        <f t="shared" si="21"/>
        <v>1.1815324187516658E-3</v>
      </c>
    </row>
    <row r="83" spans="1:19" ht="15.75" x14ac:dyDescent="0.25">
      <c r="A83" s="2">
        <v>40787</v>
      </c>
      <c r="B83">
        <v>3.8</v>
      </c>
      <c r="C83">
        <f t="shared" si="15"/>
        <v>-2.5641025641025664E-2</v>
      </c>
      <c r="D83">
        <v>2.1301999999999999</v>
      </c>
      <c r="E83">
        <v>11.0787</v>
      </c>
      <c r="F83" s="17">
        <f t="shared" si="13"/>
        <v>2.8790108790821556E-4</v>
      </c>
      <c r="G83" s="17">
        <f t="shared" si="14"/>
        <v>1.0002879010879082</v>
      </c>
      <c r="H83" s="17">
        <f t="shared" si="16"/>
        <v>-2.592892672893388E-2</v>
      </c>
      <c r="I83" s="17">
        <f t="shared" si="17"/>
        <v>6.7230924131442184E-4</v>
      </c>
      <c r="M83" s="10">
        <v>40953</v>
      </c>
      <c r="N83" s="11">
        <v>3.45</v>
      </c>
      <c r="O83" s="11">
        <v>3.603603603603607E-2</v>
      </c>
      <c r="P83" s="11">
        <f t="shared" si="18"/>
        <v>1.0360360360360361</v>
      </c>
      <c r="Q83" s="11">
        <f t="shared" si="19"/>
        <v>3.5751564003837902E-2</v>
      </c>
      <c r="R83" s="11">
        <f t="shared" si="20"/>
        <v>5.5839805309488644E-4</v>
      </c>
      <c r="S83" s="12">
        <f t="shared" si="21"/>
        <v>7.0342479358461026E-4</v>
      </c>
    </row>
    <row r="84" spans="1:19" ht="15.75" x14ac:dyDescent="0.25">
      <c r="A84" s="2">
        <v>40788</v>
      </c>
      <c r="B84">
        <v>3.85</v>
      </c>
      <c r="C84">
        <f t="shared" si="15"/>
        <v>1.3157894736842176E-2</v>
      </c>
      <c r="D84">
        <v>1.9857</v>
      </c>
      <c r="E84">
        <v>11.2005</v>
      </c>
      <c r="F84" s="17">
        <f t="shared" si="13"/>
        <v>2.909044749714873E-4</v>
      </c>
      <c r="G84" s="17">
        <f t="shared" si="14"/>
        <v>1.0002909044749715</v>
      </c>
      <c r="H84" s="17">
        <f t="shared" si="16"/>
        <v>1.2866990261870688E-2</v>
      </c>
      <c r="I84" s="17">
        <f t="shared" si="17"/>
        <v>1.6555943839907512E-4</v>
      </c>
      <c r="M84" s="10">
        <v>40954</v>
      </c>
      <c r="N84" s="11">
        <v>3.46</v>
      </c>
      <c r="O84" s="11">
        <v>2.8985507246376192E-3</v>
      </c>
      <c r="P84" s="11">
        <f t="shared" si="18"/>
        <v>1.0028985507246375</v>
      </c>
      <c r="Q84" s="11">
        <f t="shared" si="19"/>
        <v>2.6126512509275696E-3</v>
      </c>
      <c r="R84" s="11">
        <f t="shared" si="20"/>
        <v>9.0410909838317029E-5</v>
      </c>
      <c r="S84" s="12">
        <f t="shared" si="21"/>
        <v>4.3781461271146354E-5</v>
      </c>
    </row>
    <row r="85" spans="1:19" ht="15.75" x14ac:dyDescent="0.25">
      <c r="A85" s="2">
        <v>40792</v>
      </c>
      <c r="B85">
        <v>3.5</v>
      </c>
      <c r="C85">
        <f t="shared" si="15"/>
        <v>-9.0909090909090925E-2</v>
      </c>
      <c r="D85">
        <v>1.984</v>
      </c>
      <c r="E85">
        <v>11.213699999999999</v>
      </c>
      <c r="F85" s="17">
        <f t="shared" si="13"/>
        <v>2.9122976813966694E-4</v>
      </c>
      <c r="G85" s="17">
        <f t="shared" si="14"/>
        <v>1.0002912297681397</v>
      </c>
      <c r="H85" s="17">
        <f t="shared" si="16"/>
        <v>-9.1200320677230592E-2</v>
      </c>
      <c r="I85" s="17">
        <f t="shared" si="17"/>
        <v>8.3174984916296931E-3</v>
      </c>
      <c r="M85" s="10">
        <v>40955</v>
      </c>
      <c r="N85" s="11">
        <v>3.44</v>
      </c>
      <c r="O85" s="11">
        <v>-5.7803468208092535E-3</v>
      </c>
      <c r="P85" s="11">
        <f t="shared" si="18"/>
        <v>0.9942196531791907</v>
      </c>
      <c r="Q85" s="11">
        <f t="shared" si="19"/>
        <v>-6.066150002585321E-3</v>
      </c>
      <c r="R85" s="11">
        <f t="shared" si="20"/>
        <v>3.3077665986269846E-4</v>
      </c>
      <c r="S85" s="12">
        <f t="shared" si="21"/>
        <v>2.3395407471821507E-4</v>
      </c>
    </row>
    <row r="86" spans="1:19" ht="15.75" x14ac:dyDescent="0.25">
      <c r="A86" s="2">
        <v>40793</v>
      </c>
      <c r="B86">
        <v>3.65</v>
      </c>
      <c r="C86">
        <f t="shared" si="15"/>
        <v>4.285714285714283E-2</v>
      </c>
      <c r="D86">
        <v>2.0428999999999999</v>
      </c>
      <c r="E86">
        <v>11.071999999999999</v>
      </c>
      <c r="F86" s="17">
        <f t="shared" si="13"/>
        <v>2.8773578167573532E-4</v>
      </c>
      <c r="G86" s="17">
        <f t="shared" si="14"/>
        <v>1.0002877357816757</v>
      </c>
      <c r="H86" s="17">
        <f t="shared" si="16"/>
        <v>4.2569407075467094E-2</v>
      </c>
      <c r="I86" s="17">
        <f t="shared" si="17"/>
        <v>1.8121544187568279E-3</v>
      </c>
      <c r="M86" s="10">
        <v>40956</v>
      </c>
      <c r="N86" s="11">
        <v>3.55</v>
      </c>
      <c r="O86" s="11">
        <v>3.1976744186046478E-2</v>
      </c>
      <c r="P86" s="11">
        <f t="shared" si="18"/>
        <v>1.0319767441860466</v>
      </c>
      <c r="Q86" s="11">
        <f t="shared" si="19"/>
        <v>3.1691921398815069E-2</v>
      </c>
      <c r="R86" s="11">
        <f t="shared" si="20"/>
        <v>3.8301640758703668E-4</v>
      </c>
      <c r="S86" s="12">
        <f t="shared" si="21"/>
        <v>5.045645374049801E-4</v>
      </c>
    </row>
    <row r="87" spans="1:19" ht="15.75" x14ac:dyDescent="0.25">
      <c r="A87" s="2">
        <v>40794</v>
      </c>
      <c r="B87">
        <v>3.6</v>
      </c>
      <c r="C87">
        <f t="shared" si="15"/>
        <v>-1.3698630136986254E-2</v>
      </c>
      <c r="D87">
        <v>1.9786999999999999</v>
      </c>
      <c r="E87">
        <v>11.1059</v>
      </c>
      <c r="F87" s="17">
        <f t="shared" si="13"/>
        <v>2.8857207975807597E-4</v>
      </c>
      <c r="G87" s="17">
        <f t="shared" si="14"/>
        <v>1.0002885720797581</v>
      </c>
      <c r="H87" s="17">
        <f t="shared" si="16"/>
        <v>-1.398720221674433E-2</v>
      </c>
      <c r="I87" s="17">
        <f t="shared" si="17"/>
        <v>1.9564182585209749E-4</v>
      </c>
      <c r="M87" s="10">
        <v>40960</v>
      </c>
      <c r="N87" s="11">
        <v>3.6</v>
      </c>
      <c r="O87" s="11">
        <v>1.4084507042253596E-2</v>
      </c>
      <c r="P87" s="11">
        <f t="shared" si="18"/>
        <v>1.0140845070422535</v>
      </c>
      <c r="Q87" s="11">
        <f t="shared" si="19"/>
        <v>1.3800128881672129E-2</v>
      </c>
      <c r="R87" s="11">
        <f t="shared" si="20"/>
        <v>2.8190828523033541E-6</v>
      </c>
      <c r="S87" s="12">
        <f t="shared" si="21"/>
        <v>2.0891495322485363E-5</v>
      </c>
    </row>
    <row r="88" spans="1:19" ht="15.75" x14ac:dyDescent="0.25">
      <c r="A88" s="2">
        <v>40795</v>
      </c>
      <c r="B88">
        <v>3.7366000000000001</v>
      </c>
      <c r="C88">
        <f t="shared" si="15"/>
        <v>3.7944444444444461E-2</v>
      </c>
      <c r="D88">
        <v>1.9182999999999999</v>
      </c>
      <c r="E88">
        <v>11.239599999999999</v>
      </c>
      <c r="F88" s="17">
        <f t="shared" si="13"/>
        <v>2.9186792088808922E-4</v>
      </c>
      <c r="G88" s="17">
        <f t="shared" si="14"/>
        <v>1.0002918679208881</v>
      </c>
      <c r="H88" s="17">
        <f t="shared" si="16"/>
        <v>3.7652576523556372E-2</v>
      </c>
      <c r="I88" s="17">
        <f t="shared" si="17"/>
        <v>1.4177165188622685E-3</v>
      </c>
      <c r="M88" s="10">
        <v>40961</v>
      </c>
      <c r="N88" s="11">
        <v>3.59</v>
      </c>
      <c r="O88" s="11">
        <v>-2.7777777777778421E-3</v>
      </c>
      <c r="P88" s="11">
        <f t="shared" si="18"/>
        <v>0.99722222222222212</v>
      </c>
      <c r="Q88" s="11">
        <f t="shared" si="19"/>
        <v>-3.0619632444673548E-3</v>
      </c>
      <c r="R88" s="11">
        <f t="shared" si="20"/>
        <v>2.3052590804463379E-4</v>
      </c>
      <c r="S88" s="12">
        <f t="shared" si="21"/>
        <v>1.5107779108409857E-4</v>
      </c>
    </row>
    <row r="89" spans="1:19" ht="15.75" x14ac:dyDescent="0.25">
      <c r="A89" s="2">
        <v>40798</v>
      </c>
      <c r="B89">
        <v>3.5</v>
      </c>
      <c r="C89">
        <f t="shared" si="15"/>
        <v>-6.3319595354065228E-2</v>
      </c>
      <c r="D89">
        <v>1.9475</v>
      </c>
      <c r="E89">
        <v>11.217599999999999</v>
      </c>
      <c r="F89" s="17">
        <f t="shared" si="13"/>
        <v>2.9132587011604372E-4</v>
      </c>
      <c r="G89" s="17">
        <f t="shared" si="14"/>
        <v>1.000291325870116</v>
      </c>
      <c r="H89" s="17">
        <f t="shared" si="16"/>
        <v>-6.3610921224181272E-2</v>
      </c>
      <c r="I89" s="17">
        <f t="shared" si="17"/>
        <v>4.0463492989889953E-3</v>
      </c>
      <c r="M89" s="10">
        <v>40962</v>
      </c>
      <c r="N89" s="11">
        <v>3.51</v>
      </c>
      <c r="O89" s="11">
        <v>-2.2284122562674116E-2</v>
      </c>
      <c r="P89" s="11">
        <f t="shared" si="18"/>
        <v>0.97771587743732591</v>
      </c>
      <c r="Q89" s="11">
        <f t="shared" si="19"/>
        <v>-2.256805849540058E-2</v>
      </c>
      <c r="R89" s="11">
        <f t="shared" si="20"/>
        <v>1.2033388561903302E-3</v>
      </c>
      <c r="S89" s="12">
        <f t="shared" si="21"/>
        <v>1.0110788341727607E-3</v>
      </c>
    </row>
    <row r="90" spans="1:19" ht="15.75" x14ac:dyDescent="0.25">
      <c r="A90" s="2">
        <v>40799</v>
      </c>
      <c r="B90">
        <v>3.55</v>
      </c>
      <c r="C90">
        <f t="shared" si="15"/>
        <v>1.4285714285714235E-2</v>
      </c>
      <c r="D90">
        <v>1.9906000000000001</v>
      </c>
      <c r="E90">
        <v>11.1722</v>
      </c>
      <c r="F90" s="17">
        <f t="shared" si="13"/>
        <v>2.9020693633463601E-4</v>
      </c>
      <c r="G90" s="17">
        <f t="shared" si="14"/>
        <v>1.0002902069363346</v>
      </c>
      <c r="H90" s="17">
        <f t="shared" si="16"/>
        <v>1.3995507349379599E-2</v>
      </c>
      <c r="I90" s="17">
        <f t="shared" si="17"/>
        <v>1.9587422596653836E-4</v>
      </c>
      <c r="M90" s="10">
        <v>40963</v>
      </c>
      <c r="N90" s="11">
        <v>3.31</v>
      </c>
      <c r="O90" s="11">
        <v>-5.6980056980056905E-2</v>
      </c>
      <c r="P90" s="11">
        <f t="shared" si="18"/>
        <v>0.94301994301994307</v>
      </c>
      <c r="Q90" s="11">
        <f t="shared" si="19"/>
        <v>-5.7263706291361662E-2</v>
      </c>
      <c r="R90" s="11">
        <f t="shared" si="20"/>
        <v>4.8142536224452127E-3</v>
      </c>
      <c r="S90" s="12">
        <f t="shared" si="21"/>
        <v>4.4213341616882078E-3</v>
      </c>
    </row>
    <row r="91" spans="1:19" ht="15.75" x14ac:dyDescent="0.25">
      <c r="A91" s="2">
        <v>40800</v>
      </c>
      <c r="B91">
        <v>3.7250000000000001</v>
      </c>
      <c r="C91">
        <f t="shared" si="15"/>
        <v>4.9295774647887404E-2</v>
      </c>
      <c r="D91">
        <v>1.9837</v>
      </c>
      <c r="E91">
        <v>11.104699999999999</v>
      </c>
      <c r="F91" s="17">
        <f t="shared" si="13"/>
        <v>2.8854248063070465E-4</v>
      </c>
      <c r="G91" s="17">
        <f t="shared" si="14"/>
        <v>1.0002885424806307</v>
      </c>
      <c r="H91" s="17">
        <f t="shared" si="16"/>
        <v>4.9007232167256699E-2</v>
      </c>
      <c r="I91" s="17">
        <f t="shared" si="17"/>
        <v>2.4017088046954E-3</v>
      </c>
      <c r="M91" s="10">
        <v>40966</v>
      </c>
      <c r="N91" s="11">
        <v>2.8</v>
      </c>
      <c r="O91" s="11">
        <v>-0.15407854984894268</v>
      </c>
      <c r="P91" s="11">
        <f t="shared" si="18"/>
        <v>0.84592145015105735</v>
      </c>
      <c r="Q91" s="11">
        <f t="shared" si="19"/>
        <v>-0.15435903198073589</v>
      </c>
      <c r="R91" s="11">
        <f t="shared" si="20"/>
        <v>2.7715639810950696E-2</v>
      </c>
      <c r="S91" s="12">
        <f t="shared" si="21"/>
        <v>2.6761177482580167E-2</v>
      </c>
    </row>
    <row r="92" spans="1:19" ht="15.75" x14ac:dyDescent="0.25">
      <c r="A92" s="2">
        <v>40801</v>
      </c>
      <c r="B92">
        <v>3.71</v>
      </c>
      <c r="C92">
        <f t="shared" si="15"/>
        <v>-4.026845637583926E-3</v>
      </c>
      <c r="D92">
        <v>2.0819999999999999</v>
      </c>
      <c r="E92">
        <v>11.0336</v>
      </c>
      <c r="F92" s="17">
        <f t="shared" si="13"/>
        <v>2.8678816304728016E-4</v>
      </c>
      <c r="G92" s="17">
        <f t="shared" si="14"/>
        <v>1.0002867881630473</v>
      </c>
      <c r="H92" s="17">
        <f t="shared" si="16"/>
        <v>-4.3136338006312062E-3</v>
      </c>
      <c r="I92" s="17">
        <f t="shared" si="17"/>
        <v>1.8607436565948024E-5</v>
      </c>
      <c r="M92" s="10">
        <v>40967</v>
      </c>
      <c r="N92" s="11">
        <v>2.3100999999999998</v>
      </c>
      <c r="O92" s="11">
        <v>-0.17496428571428574</v>
      </c>
      <c r="P92" s="11">
        <f t="shared" si="18"/>
        <v>0.82503571428571432</v>
      </c>
      <c r="Q92" s="11">
        <f t="shared" si="19"/>
        <v>-0.17524311729071812</v>
      </c>
      <c r="R92" s="11">
        <f t="shared" si="20"/>
        <v>3.5105356073351447E-2</v>
      </c>
      <c r="S92" s="12">
        <f t="shared" si="21"/>
        <v>3.4030112347223723E-2</v>
      </c>
    </row>
    <row r="93" spans="1:19" ht="15.75" x14ac:dyDescent="0.25">
      <c r="A93" s="2">
        <v>40802</v>
      </c>
      <c r="B93">
        <v>3.9</v>
      </c>
      <c r="C93">
        <f t="shared" si="15"/>
        <v>5.1212938005390819E-2</v>
      </c>
      <c r="D93">
        <v>2.0478999999999998</v>
      </c>
      <c r="E93">
        <v>11.0106</v>
      </c>
      <c r="F93" s="17">
        <f t="shared" si="13"/>
        <v>2.8622042245718404E-4</v>
      </c>
      <c r="G93" s="17">
        <f t="shared" si="14"/>
        <v>1.0002862204224572</v>
      </c>
      <c r="H93" s="17">
        <f t="shared" si="16"/>
        <v>5.0926717582933635E-2</v>
      </c>
      <c r="I93" s="17">
        <f t="shared" si="17"/>
        <v>2.5935305637718818E-3</v>
      </c>
      <c r="M93" s="10">
        <v>40968</v>
      </c>
      <c r="N93" s="11">
        <v>2.2000000000000002</v>
      </c>
      <c r="O93" s="11">
        <v>-4.7660274446993486E-2</v>
      </c>
      <c r="P93" s="11">
        <f t="shared" si="18"/>
        <v>0.9523397255530065</v>
      </c>
      <c r="Q93" s="11">
        <f t="shared" si="19"/>
        <v>-4.7938927793234151E-2</v>
      </c>
      <c r="R93" s="11">
        <f t="shared" si="20"/>
        <v>3.6072089106862718E-3</v>
      </c>
      <c r="S93" s="12">
        <f t="shared" si="21"/>
        <v>3.2682185430191963E-3</v>
      </c>
    </row>
    <row r="94" spans="1:19" ht="15.75" x14ac:dyDescent="0.25">
      <c r="A94" s="2">
        <v>40805</v>
      </c>
      <c r="B94">
        <v>3.6034000000000002</v>
      </c>
      <c r="C94">
        <f t="shared" si="15"/>
        <v>-7.605128205128199E-2</v>
      </c>
      <c r="D94">
        <v>1.9506000000000001</v>
      </c>
      <c r="E94">
        <v>11.0588</v>
      </c>
      <c r="F94" s="17">
        <f t="shared" si="13"/>
        <v>2.8741007462840251E-4</v>
      </c>
      <c r="G94" s="17">
        <f t="shared" si="14"/>
        <v>1.0002874100746284</v>
      </c>
      <c r="H94" s="17">
        <f t="shared" si="16"/>
        <v>-7.6338692125910393E-2</v>
      </c>
      <c r="I94" s="17">
        <f t="shared" si="17"/>
        <v>5.8275959154945331E-3</v>
      </c>
      <c r="M94" s="10">
        <v>40969</v>
      </c>
      <c r="N94" s="11">
        <v>2.1</v>
      </c>
      <c r="O94" s="11">
        <v>-4.5454545454545491E-2</v>
      </c>
      <c r="P94" s="11">
        <f t="shared" si="18"/>
        <v>0.95454545454545447</v>
      </c>
      <c r="Q94" s="11">
        <f t="shared" si="19"/>
        <v>-4.5732790312992121E-2</v>
      </c>
      <c r="R94" s="11">
        <f t="shared" si="20"/>
        <v>3.3470745240680713E-3</v>
      </c>
      <c r="S94" s="12">
        <f t="shared" si="21"/>
        <v>3.0208431719170275E-3</v>
      </c>
    </row>
    <row r="95" spans="1:19" ht="15.75" x14ac:dyDescent="0.25">
      <c r="A95" s="2">
        <v>40806</v>
      </c>
      <c r="B95">
        <v>3.6</v>
      </c>
      <c r="C95">
        <f t="shared" si="15"/>
        <v>-9.4355331076207739E-4</v>
      </c>
      <c r="D95">
        <v>1.9384999999999999</v>
      </c>
      <c r="E95">
        <v>11.0601</v>
      </c>
      <c r="F95" s="17">
        <f t="shared" si="13"/>
        <v>2.8744215355147595E-4</v>
      </c>
      <c r="G95" s="17">
        <f t="shared" si="14"/>
        <v>1.0002874421535515</v>
      </c>
      <c r="H95" s="17">
        <f t="shared" si="16"/>
        <v>-1.2309954643135532E-3</v>
      </c>
      <c r="I95" s="17">
        <f t="shared" si="17"/>
        <v>1.5153498331605404E-6</v>
      </c>
      <c r="M95" s="10">
        <v>40970</v>
      </c>
      <c r="N95" s="11">
        <v>2.09</v>
      </c>
      <c r="O95" s="11">
        <v>-4.7619047619048716E-3</v>
      </c>
      <c r="P95" s="11">
        <f t="shared" si="18"/>
        <v>0.99523809523809514</v>
      </c>
      <c r="Q95" s="11">
        <f t="shared" si="19"/>
        <v>-5.0401471444828806E-3</v>
      </c>
      <c r="R95" s="11">
        <f t="shared" si="20"/>
        <v>2.9450896706982344E-4</v>
      </c>
      <c r="S95" s="12">
        <f t="shared" si="21"/>
        <v>2.0362018546354218E-4</v>
      </c>
    </row>
    <row r="96" spans="1:19" ht="15.75" x14ac:dyDescent="0.25">
      <c r="A96" s="2">
        <v>40807</v>
      </c>
      <c r="B96">
        <v>3.6</v>
      </c>
      <c r="C96">
        <f t="shared" si="15"/>
        <v>0</v>
      </c>
      <c r="D96">
        <v>1.8576000000000001</v>
      </c>
      <c r="E96">
        <v>11.2096</v>
      </c>
      <c r="F96" s="17">
        <f t="shared" si="13"/>
        <v>2.9112873423264851E-4</v>
      </c>
      <c r="G96" s="17">
        <f t="shared" si="14"/>
        <v>1.0002911287342326</v>
      </c>
      <c r="H96" s="17">
        <f t="shared" si="16"/>
        <v>-2.9112873423264851E-4</v>
      </c>
      <c r="I96" s="17">
        <f t="shared" si="17"/>
        <v>8.4755939895904087E-8</v>
      </c>
      <c r="M96" s="10">
        <v>40973</v>
      </c>
      <c r="N96" s="11">
        <v>2.0699999999999998</v>
      </c>
      <c r="O96" s="11">
        <v>-9.5693779904306303E-3</v>
      </c>
      <c r="P96" s="11">
        <f t="shared" si="18"/>
        <v>0.99043062200956933</v>
      </c>
      <c r="Q96" s="11">
        <f t="shared" si="19"/>
        <v>-9.8476079936315603E-3</v>
      </c>
      <c r="R96" s="11">
        <f t="shared" si="20"/>
        <v>4.8262485228550819E-4</v>
      </c>
      <c r="S96" s="12">
        <f t="shared" si="21"/>
        <v>3.6393251441116148E-4</v>
      </c>
    </row>
    <row r="97" spans="1:19" ht="15.75" x14ac:dyDescent="0.25">
      <c r="A97" s="2">
        <v>40808</v>
      </c>
      <c r="B97">
        <v>3.3449999999999998</v>
      </c>
      <c r="C97">
        <f t="shared" si="15"/>
        <v>-7.0833333333333429E-2</v>
      </c>
      <c r="D97">
        <v>1.718</v>
      </c>
      <c r="E97">
        <v>11.3635</v>
      </c>
      <c r="F97" s="17">
        <f t="shared" si="13"/>
        <v>2.9491865722386379E-4</v>
      </c>
      <c r="G97" s="17">
        <f t="shared" si="14"/>
        <v>1.0002949186572239</v>
      </c>
      <c r="H97" s="17">
        <f t="shared" si="16"/>
        <v>-7.1128251990557292E-2</v>
      </c>
      <c r="I97" s="17">
        <f t="shared" si="17"/>
        <v>5.0592282312322172E-3</v>
      </c>
      <c r="M97" s="10">
        <v>40974</v>
      </c>
      <c r="N97" s="11">
        <v>2</v>
      </c>
      <c r="O97" s="11">
        <v>-3.3816425120772875E-2</v>
      </c>
      <c r="P97" s="11">
        <f t="shared" si="18"/>
        <v>0.96618357487922713</v>
      </c>
      <c r="Q97" s="11">
        <f t="shared" si="19"/>
        <v>-3.4096009097266178E-2</v>
      </c>
      <c r="R97" s="11">
        <f t="shared" si="20"/>
        <v>2.1360226909176235E-3</v>
      </c>
      <c r="S97" s="12">
        <f t="shared" si="21"/>
        <v>1.8770917103063489E-3</v>
      </c>
    </row>
    <row r="98" spans="1:19" ht="15.75" x14ac:dyDescent="0.25">
      <c r="A98" s="2">
        <v>40809</v>
      </c>
      <c r="B98">
        <v>3.55</v>
      </c>
      <c r="C98">
        <f t="shared" si="15"/>
        <v>6.1285500747384182E-2</v>
      </c>
      <c r="D98">
        <v>1.8334000000000001</v>
      </c>
      <c r="E98">
        <v>11.334899999999999</v>
      </c>
      <c r="F98" s="17">
        <f t="shared" si="13"/>
        <v>2.9421475233792904E-4</v>
      </c>
      <c r="G98" s="17">
        <f t="shared" si="14"/>
        <v>1.0002942147523379</v>
      </c>
      <c r="H98" s="17">
        <f t="shared" si="16"/>
        <v>6.0991285995046253E-2</v>
      </c>
      <c r="I98" s="17">
        <f t="shared" si="17"/>
        <v>3.7199369673295252E-3</v>
      </c>
      <c r="M98" s="10">
        <v>40975</v>
      </c>
      <c r="N98" s="11">
        <v>1.87</v>
      </c>
      <c r="O98" s="11">
        <v>-6.4999999999999947E-2</v>
      </c>
      <c r="P98" s="11">
        <f t="shared" si="18"/>
        <v>0.93500000000000005</v>
      </c>
      <c r="Q98" s="11">
        <f t="shared" si="19"/>
        <v>-6.5280209994518446E-2</v>
      </c>
      <c r="R98" s="11">
        <f t="shared" si="20"/>
        <v>5.9909653304570099E-3</v>
      </c>
      <c r="S98" s="12">
        <f t="shared" si="21"/>
        <v>5.5516830767875346E-3</v>
      </c>
    </row>
    <row r="99" spans="1:19" ht="15.75" x14ac:dyDescent="0.25">
      <c r="A99" s="2">
        <v>40812</v>
      </c>
      <c r="B99">
        <v>3.6</v>
      </c>
      <c r="C99">
        <f t="shared" si="15"/>
        <v>1.4084507042253596E-2</v>
      </c>
      <c r="D99">
        <v>1.9001999999999999</v>
      </c>
      <c r="E99">
        <v>11.226599999999999</v>
      </c>
      <c r="F99" s="17">
        <f t="shared" si="13"/>
        <v>2.9154763108252268E-4</v>
      </c>
      <c r="G99" s="17">
        <f t="shared" si="14"/>
        <v>1.0002915476310825</v>
      </c>
      <c r="H99" s="17">
        <f t="shared" si="16"/>
        <v>1.3792959411171073E-2</v>
      </c>
      <c r="I99" s="17">
        <f t="shared" si="17"/>
        <v>1.9024572931821269E-4</v>
      </c>
      <c r="M99" s="10">
        <v>40976</v>
      </c>
      <c r="N99" s="11">
        <v>1.9</v>
      </c>
      <c r="O99" s="11">
        <v>1.6042780748662996E-2</v>
      </c>
      <c r="P99" s="11">
        <f t="shared" si="18"/>
        <v>1.0160427807486629</v>
      </c>
      <c r="Q99" s="11">
        <f t="shared" si="19"/>
        <v>1.5763077990989246E-2</v>
      </c>
      <c r="R99" s="11">
        <f t="shared" si="20"/>
        <v>1.3263884097258361E-5</v>
      </c>
      <c r="S99" s="12">
        <f t="shared" si="21"/>
        <v>4.2688852048347163E-5</v>
      </c>
    </row>
    <row r="100" spans="1:19" ht="15.75" x14ac:dyDescent="0.25">
      <c r="A100" s="2">
        <v>40813</v>
      </c>
      <c r="B100">
        <v>3.25</v>
      </c>
      <c r="C100">
        <f t="shared" si="15"/>
        <v>-9.7222222222222238E-2</v>
      </c>
      <c r="D100">
        <v>1.9710999999999999</v>
      </c>
      <c r="E100">
        <v>11.1938</v>
      </c>
      <c r="F100" s="17">
        <f t="shared" si="13"/>
        <v>2.90739349311675E-4</v>
      </c>
      <c r="G100" s="17">
        <f t="shared" si="14"/>
        <v>1.0002907393493117</v>
      </c>
      <c r="H100" s="17">
        <f t="shared" si="16"/>
        <v>-9.7512961571533913E-2</v>
      </c>
      <c r="I100" s="17">
        <f t="shared" si="17"/>
        <v>9.5087776744514491E-3</v>
      </c>
      <c r="M100" s="10">
        <v>40977</v>
      </c>
      <c r="N100" s="11">
        <v>1.85</v>
      </c>
      <c r="O100" s="11">
        <v>-2.6315789473684119E-2</v>
      </c>
      <c r="P100" s="11">
        <f t="shared" si="18"/>
        <v>0.97368421052631593</v>
      </c>
      <c r="Q100" s="11">
        <f t="shared" si="19"/>
        <v>-2.6594885898632285E-2</v>
      </c>
      <c r="R100" s="11">
        <f t="shared" si="20"/>
        <v>1.498928835401376E-3</v>
      </c>
      <c r="S100" s="12">
        <f t="shared" si="21"/>
        <v>1.2833799867452362E-3</v>
      </c>
    </row>
    <row r="101" spans="1:19" ht="15.75" x14ac:dyDescent="0.25">
      <c r="A101" s="2">
        <v>40814</v>
      </c>
      <c r="B101">
        <v>3.05</v>
      </c>
      <c r="C101">
        <f t="shared" si="15"/>
        <v>-6.153846153846159E-2</v>
      </c>
      <c r="D101">
        <v>1.9797</v>
      </c>
      <c r="E101">
        <v>11.268599999999999</v>
      </c>
      <c r="F101" s="17">
        <f t="shared" si="13"/>
        <v>2.9258227903894429E-4</v>
      </c>
      <c r="G101" s="17">
        <f t="shared" si="14"/>
        <v>1.0002925822790389</v>
      </c>
      <c r="H101" s="17">
        <f t="shared" si="16"/>
        <v>-6.1831043817500535E-2</v>
      </c>
      <c r="I101" s="17">
        <f t="shared" si="17"/>
        <v>3.8230779795616712E-3</v>
      </c>
      <c r="M101" s="10">
        <v>40980</v>
      </c>
      <c r="N101" s="11">
        <v>1.9300000000000002</v>
      </c>
      <c r="O101" s="11">
        <v>4.324324324324328E-2</v>
      </c>
      <c r="P101" s="11">
        <f t="shared" si="18"/>
        <v>1.0432432432432432</v>
      </c>
      <c r="Q101" s="11">
        <f t="shared" si="19"/>
        <v>4.2964312655032567E-2</v>
      </c>
      <c r="R101" s="11">
        <f t="shared" si="20"/>
        <v>9.5130275410024677E-4</v>
      </c>
      <c r="S101" s="12">
        <f t="shared" si="21"/>
        <v>1.1380438359571846E-3</v>
      </c>
    </row>
    <row r="102" spans="1:19" ht="15.75" x14ac:dyDescent="0.25">
      <c r="A102" s="2">
        <v>40815</v>
      </c>
      <c r="B102">
        <v>3.1968999999999999</v>
      </c>
      <c r="C102">
        <f t="shared" si="15"/>
        <v>4.8163934426229522E-2</v>
      </c>
      <c r="D102">
        <v>1.9962</v>
      </c>
      <c r="E102">
        <v>11.218</v>
      </c>
      <c r="F102" s="17">
        <f t="shared" si="13"/>
        <v>2.9133572653905482E-4</v>
      </c>
      <c r="G102" s="17">
        <f t="shared" si="14"/>
        <v>1.0002913357265391</v>
      </c>
      <c r="H102" s="17">
        <f t="shared" si="16"/>
        <v>4.7872598699690468E-2</v>
      </c>
      <c r="I102" s="17">
        <f t="shared" si="17"/>
        <v>2.2917857062616054E-3</v>
      </c>
      <c r="M102" s="10">
        <v>40981</v>
      </c>
      <c r="N102" s="11">
        <v>3.63</v>
      </c>
      <c r="O102" s="11">
        <v>0.88082901554404125</v>
      </c>
      <c r="P102" s="11">
        <f t="shared" si="18"/>
        <v>1.8808290155440412</v>
      </c>
      <c r="Q102" s="11">
        <f t="shared" si="19"/>
        <v>0.88055162251606456</v>
      </c>
      <c r="R102" s="11">
        <f t="shared" si="20"/>
        <v>0.75417154392129426</v>
      </c>
      <c r="S102" s="12">
        <f t="shared" si="21"/>
        <v>0.75920240264235406</v>
      </c>
    </row>
    <row r="103" spans="1:19" ht="15.75" x14ac:dyDescent="0.25">
      <c r="A103" s="2">
        <v>40816</v>
      </c>
      <c r="B103">
        <v>3.0891000000000002</v>
      </c>
      <c r="C103">
        <f t="shared" si="15"/>
        <v>-3.3720166411210763E-2</v>
      </c>
      <c r="D103">
        <v>1.9154</v>
      </c>
      <c r="E103">
        <v>11.3286</v>
      </c>
      <c r="F103" s="17">
        <f t="shared" si="13"/>
        <v>2.9405967213058659E-4</v>
      </c>
      <c r="G103" s="17">
        <f t="shared" si="14"/>
        <v>1.0002940596721306</v>
      </c>
      <c r="H103" s="17">
        <f t="shared" si="16"/>
        <v>-3.4014226083341349E-2</v>
      </c>
      <c r="I103" s="17">
        <f t="shared" si="17"/>
        <v>1.1569675760486589E-3</v>
      </c>
      <c r="M103" s="10">
        <v>40982</v>
      </c>
      <c r="N103" s="11">
        <v>3.55</v>
      </c>
      <c r="O103" s="11">
        <v>-2.2038567493112969E-2</v>
      </c>
      <c r="P103" s="11">
        <f t="shared" si="18"/>
        <v>0.97796143250688705</v>
      </c>
      <c r="Q103" s="11">
        <f t="shared" si="19"/>
        <v>-2.2315603862476795E-2</v>
      </c>
      <c r="R103" s="11">
        <f t="shared" si="20"/>
        <v>1.1858877036935017E-3</v>
      </c>
      <c r="S103" s="12">
        <f t="shared" si="21"/>
        <v>9.9508773237876351E-4</v>
      </c>
    </row>
    <row r="104" spans="1:19" ht="15.75" x14ac:dyDescent="0.25">
      <c r="A104" s="2">
        <v>40819</v>
      </c>
      <c r="B104">
        <v>2.7</v>
      </c>
      <c r="C104">
        <f t="shared" si="15"/>
        <v>-0.12595901718947267</v>
      </c>
      <c r="D104">
        <v>1.756</v>
      </c>
      <c r="E104">
        <v>11.525</v>
      </c>
      <c r="F104" s="17">
        <f t="shared" si="13"/>
        <v>2.9889012458017561E-4</v>
      </c>
      <c r="G104" s="17">
        <f t="shared" si="14"/>
        <v>1.0002988901245802</v>
      </c>
      <c r="H104" s="17">
        <f t="shared" si="16"/>
        <v>-0.12625790731405284</v>
      </c>
      <c r="I104" s="17">
        <f t="shared" si="17"/>
        <v>1.5941059159323957E-2</v>
      </c>
      <c r="M104" s="10">
        <v>40983</v>
      </c>
      <c r="N104" s="11">
        <v>3.54</v>
      </c>
      <c r="O104" s="11">
        <v>-2.8169014084506445E-3</v>
      </c>
      <c r="P104" s="11">
        <f t="shared" si="18"/>
        <v>0.99718309859154941</v>
      </c>
      <c r="Q104" s="11">
        <f t="shared" si="19"/>
        <v>-3.0931673363021046E-3</v>
      </c>
      <c r="R104" s="11">
        <f t="shared" si="20"/>
        <v>2.3147443016424099E-4</v>
      </c>
      <c r="S104" s="12">
        <f t="shared" si="21"/>
        <v>1.5184584689303886E-4</v>
      </c>
    </row>
    <row r="105" spans="1:19" ht="15.75" x14ac:dyDescent="0.25">
      <c r="A105" s="2">
        <v>40820</v>
      </c>
      <c r="B105">
        <v>2.4024999999999999</v>
      </c>
      <c r="C105">
        <f t="shared" si="15"/>
        <v>-0.1101851851851853</v>
      </c>
      <c r="D105">
        <v>1.8207</v>
      </c>
      <c r="E105">
        <v>11.458</v>
      </c>
      <c r="F105" s="17">
        <f t="shared" si="13"/>
        <v>2.9724321550661514E-4</v>
      </c>
      <c r="G105" s="17">
        <f t="shared" si="14"/>
        <v>1.0002972432155066</v>
      </c>
      <c r="H105" s="17">
        <f t="shared" si="16"/>
        <v>-0.11048242840069192</v>
      </c>
      <c r="I105" s="17">
        <f t="shared" si="17"/>
        <v>1.2206366985314016E-2</v>
      </c>
      <c r="M105" s="10">
        <v>40984</v>
      </c>
      <c r="N105" s="11">
        <v>3.64</v>
      </c>
      <c r="O105" s="11">
        <v>2.8248587570621493E-2</v>
      </c>
      <c r="P105" s="11">
        <f t="shared" si="18"/>
        <v>1.0282485875706215</v>
      </c>
      <c r="Q105" s="11">
        <f t="shared" si="19"/>
        <v>2.7972658623994513E-2</v>
      </c>
      <c r="R105" s="11">
        <f t="shared" si="20"/>
        <v>2.5127139030027784E-4</v>
      </c>
      <c r="S105" s="12">
        <f t="shared" si="21"/>
        <v>3.5130946832991462E-4</v>
      </c>
    </row>
    <row r="106" spans="1:19" ht="15.75" x14ac:dyDescent="0.25">
      <c r="A106" s="2">
        <v>40821</v>
      </c>
      <c r="B106">
        <v>2.2000000000000002</v>
      </c>
      <c r="C106">
        <f t="shared" si="15"/>
        <v>-8.4287200832466047E-2</v>
      </c>
      <c r="D106">
        <v>1.8877000000000002</v>
      </c>
      <c r="E106">
        <v>11.4046</v>
      </c>
      <c r="F106" s="17">
        <f t="shared" si="13"/>
        <v>2.9592989722271312E-4</v>
      </c>
      <c r="G106" s="17">
        <f t="shared" si="14"/>
        <v>1.0002959298972227</v>
      </c>
      <c r="H106" s="17">
        <f t="shared" si="16"/>
        <v>-8.458313072968876E-2</v>
      </c>
      <c r="I106" s="17">
        <f t="shared" si="17"/>
        <v>7.1543060040356191E-3</v>
      </c>
      <c r="M106" s="10">
        <v>40987</v>
      </c>
      <c r="N106" s="11">
        <v>3.81</v>
      </c>
      <c r="O106" s="11">
        <v>4.6703296703296683E-2</v>
      </c>
      <c r="P106" s="11">
        <f t="shared" si="18"/>
        <v>1.0467032967032968</v>
      </c>
      <c r="Q106" s="11">
        <f t="shared" si="19"/>
        <v>4.642799722934169E-2</v>
      </c>
      <c r="R106" s="11">
        <f t="shared" si="20"/>
        <v>1.1769620709859714E-3</v>
      </c>
      <c r="S106" s="12">
        <f t="shared" si="21"/>
        <v>1.3837350890309465E-3</v>
      </c>
    </row>
    <row r="107" spans="1:19" ht="15.75" x14ac:dyDescent="0.25">
      <c r="A107" s="2">
        <v>40822</v>
      </c>
      <c r="B107">
        <v>2.4005999999999998</v>
      </c>
      <c r="C107">
        <f t="shared" si="15"/>
        <v>9.1181818181818017E-2</v>
      </c>
      <c r="D107">
        <v>1.9872000000000001</v>
      </c>
      <c r="E107">
        <v>11.3207</v>
      </c>
      <c r="F107" s="17">
        <f t="shared" si="13"/>
        <v>2.9386519410534717E-4</v>
      </c>
      <c r="G107" s="17">
        <f t="shared" si="14"/>
        <v>1.0002938651941053</v>
      </c>
      <c r="H107" s="17">
        <f t="shared" si="16"/>
        <v>9.088795298771267E-2</v>
      </c>
      <c r="I107" s="17">
        <f t="shared" si="17"/>
        <v>8.2606199982966678E-3</v>
      </c>
      <c r="M107" s="10">
        <v>40988</v>
      </c>
      <c r="N107" s="11">
        <v>3.98</v>
      </c>
      <c r="O107" s="11">
        <v>4.4619422572178456E-2</v>
      </c>
      <c r="P107" s="11">
        <f t="shared" si="18"/>
        <v>1.0446194225721785</v>
      </c>
      <c r="Q107" s="11">
        <f t="shared" si="19"/>
        <v>4.4343942172020555E-2</v>
      </c>
      <c r="R107" s="11">
        <f t="shared" si="20"/>
        <v>1.0383104995574082E-3</v>
      </c>
      <c r="S107" s="12">
        <f t="shared" si="21"/>
        <v>1.2330305557852869E-3</v>
      </c>
    </row>
    <row r="108" spans="1:19" ht="15.75" x14ac:dyDescent="0.25">
      <c r="A108" s="2">
        <v>40823</v>
      </c>
      <c r="B108">
        <v>2.25</v>
      </c>
      <c r="C108">
        <f t="shared" si="15"/>
        <v>-6.273431642089472E-2</v>
      </c>
      <c r="D108">
        <v>2.0764</v>
      </c>
      <c r="E108">
        <v>11.3246</v>
      </c>
      <c r="F108" s="17">
        <f t="shared" si="13"/>
        <v>2.9396120396452119E-4</v>
      </c>
      <c r="G108" s="17">
        <f t="shared" si="14"/>
        <v>1.0002939612039645</v>
      </c>
      <c r="H108" s="17">
        <f t="shared" si="16"/>
        <v>-6.3028277624859241E-2</v>
      </c>
      <c r="I108" s="17">
        <f t="shared" si="17"/>
        <v>3.9725637803563318E-3</v>
      </c>
      <c r="M108" s="10">
        <v>40989</v>
      </c>
      <c r="N108" s="11">
        <v>4.04</v>
      </c>
      <c r="O108" s="11">
        <v>1.5075376884422124E-2</v>
      </c>
      <c r="P108" s="11">
        <f t="shared" si="18"/>
        <v>1.0150753768844221</v>
      </c>
      <c r="Q108" s="11">
        <f t="shared" si="19"/>
        <v>1.4799698222652428E-2</v>
      </c>
      <c r="R108" s="11">
        <f t="shared" si="20"/>
        <v>7.1748004828382858E-6</v>
      </c>
      <c r="S108" s="12">
        <f t="shared" si="21"/>
        <v>3.1028140408872668E-5</v>
      </c>
    </row>
    <row r="109" spans="1:19" ht="15.75" x14ac:dyDescent="0.25">
      <c r="A109" s="2">
        <v>40826</v>
      </c>
      <c r="B109">
        <v>2.3525</v>
      </c>
      <c r="C109">
        <f t="shared" si="15"/>
        <v>4.5555555555555571E-2</v>
      </c>
      <c r="D109">
        <v>2.0764</v>
      </c>
      <c r="E109">
        <v>11.1838</v>
      </c>
      <c r="F109" s="17">
        <f t="shared" si="13"/>
        <v>2.9049287464544271E-4</v>
      </c>
      <c r="G109" s="17">
        <f t="shared" si="14"/>
        <v>1.0002904928746454</v>
      </c>
      <c r="H109" s="17">
        <f t="shared" si="16"/>
        <v>4.5265062680910129E-2</v>
      </c>
      <c r="I109" s="17">
        <f t="shared" si="17"/>
        <v>2.0489258995067226E-3</v>
      </c>
      <c r="M109" s="10">
        <v>40990</v>
      </c>
      <c r="N109" s="11">
        <v>3.9699999999999998</v>
      </c>
      <c r="O109" s="11">
        <v>-1.7326732673267398E-2</v>
      </c>
      <c r="P109" s="11">
        <f t="shared" si="18"/>
        <v>0.98267326732673266</v>
      </c>
      <c r="Q109" s="11">
        <f t="shared" si="19"/>
        <v>-1.7602869760236006E-2</v>
      </c>
      <c r="R109" s="11">
        <f t="shared" si="20"/>
        <v>8.8351535433924303E-4</v>
      </c>
      <c r="S109" s="12">
        <f t="shared" si="21"/>
        <v>7.1997109490644048E-4</v>
      </c>
    </row>
    <row r="110" spans="1:19" ht="15.75" x14ac:dyDescent="0.25">
      <c r="A110" s="2">
        <v>40827</v>
      </c>
      <c r="B110">
        <v>2.2999999999999998</v>
      </c>
      <c r="C110">
        <f t="shared" si="15"/>
        <v>-2.2316684378321027E-2</v>
      </c>
      <c r="D110">
        <v>2.1496</v>
      </c>
      <c r="E110">
        <v>11.151</v>
      </c>
      <c r="F110" s="17">
        <f t="shared" si="13"/>
        <v>2.8968428253484113E-4</v>
      </c>
      <c r="G110" s="17">
        <f t="shared" si="14"/>
        <v>1.0002896842825348</v>
      </c>
      <c r="H110" s="17">
        <f t="shared" si="16"/>
        <v>-2.2606368660855868E-2</v>
      </c>
      <c r="I110" s="17">
        <f t="shared" si="17"/>
        <v>5.1104790403052637E-4</v>
      </c>
      <c r="M110" s="10">
        <v>40991</v>
      </c>
      <c r="N110" s="11">
        <v>4.04</v>
      </c>
      <c r="O110" s="11">
        <v>1.7632241813602088E-2</v>
      </c>
      <c r="P110" s="11">
        <f t="shared" si="18"/>
        <v>1.0176322418136021</v>
      </c>
      <c r="Q110" s="11">
        <f t="shared" si="19"/>
        <v>1.7356203839115701E-2</v>
      </c>
      <c r="R110" s="11">
        <f t="shared" si="20"/>
        <v>2.7406140304033048E-5</v>
      </c>
      <c r="S110" s="12">
        <f t="shared" si="21"/>
        <v>6.6044821179760103E-5</v>
      </c>
    </row>
    <row r="111" spans="1:19" ht="15.75" x14ac:dyDescent="0.25">
      <c r="A111" s="2">
        <v>40828</v>
      </c>
      <c r="B111">
        <v>2.2749999999999999</v>
      </c>
      <c r="C111">
        <f t="shared" si="15"/>
        <v>-1.0869565217391266E-2</v>
      </c>
      <c r="D111">
        <v>2.2101000000000002</v>
      </c>
      <c r="E111">
        <v>11.1289</v>
      </c>
      <c r="F111" s="17">
        <f t="shared" si="13"/>
        <v>2.8913933475793741E-4</v>
      </c>
      <c r="G111" s="17">
        <f t="shared" si="14"/>
        <v>1.0002891393347579</v>
      </c>
      <c r="H111" s="17">
        <f t="shared" si="16"/>
        <v>-1.1158704552149203E-2</v>
      </c>
      <c r="I111" s="17">
        <f t="shared" si="17"/>
        <v>1.2451668728215534E-4</v>
      </c>
      <c r="M111" s="10">
        <v>40994</v>
      </c>
      <c r="N111" s="11">
        <v>4.05</v>
      </c>
      <c r="O111" s="11">
        <v>2.4752475247524224E-3</v>
      </c>
      <c r="P111" s="11">
        <f t="shared" si="18"/>
        <v>1.0024752475247525</v>
      </c>
      <c r="Q111" s="11">
        <f t="shared" si="19"/>
        <v>2.2003446430504674E-3</v>
      </c>
      <c r="R111" s="11">
        <f t="shared" si="20"/>
        <v>9.8421712615734514E-5</v>
      </c>
      <c r="S111" s="12">
        <f t="shared" si="21"/>
        <v>4.9407722534546872E-5</v>
      </c>
    </row>
    <row r="112" spans="1:19" ht="15.75" x14ac:dyDescent="0.25">
      <c r="A112" s="2">
        <v>40829</v>
      </c>
      <c r="B112">
        <v>2.2250000000000001</v>
      </c>
      <c r="C112">
        <f t="shared" si="15"/>
        <v>-2.19780219780219E-2</v>
      </c>
      <c r="D112">
        <v>2.1833999999999998</v>
      </c>
      <c r="E112">
        <v>11.135199999999999</v>
      </c>
      <c r="F112" s="17">
        <f t="shared" si="13"/>
        <v>2.8929469287408693E-4</v>
      </c>
      <c r="G112" s="17">
        <f t="shared" si="14"/>
        <v>1.0002892946928741</v>
      </c>
      <c r="H112" s="17">
        <f t="shared" si="16"/>
        <v>-2.2267316670895987E-2</v>
      </c>
      <c r="I112" s="17">
        <f t="shared" si="17"/>
        <v>4.9583339172196237E-4</v>
      </c>
      <c r="M112" s="10">
        <v>40995</v>
      </c>
      <c r="N112" s="11">
        <v>4.03</v>
      </c>
      <c r="O112" s="11">
        <v>-4.9382716049381666E-3</v>
      </c>
      <c r="P112" s="11">
        <f t="shared" si="18"/>
        <v>0.9950617283950618</v>
      </c>
      <c r="Q112" s="11">
        <f t="shared" si="19"/>
        <v>-5.212829900653488E-3</v>
      </c>
      <c r="R112" s="11">
        <f t="shared" si="20"/>
        <v>3.0046569498687033E-4</v>
      </c>
      <c r="S112" s="12">
        <f t="shared" si="21"/>
        <v>2.0857821679659837E-4</v>
      </c>
    </row>
    <row r="113" spans="1:19" ht="15.75" x14ac:dyDescent="0.25">
      <c r="A113" s="2">
        <v>40830</v>
      </c>
      <c r="B113">
        <v>2.1749999999999998</v>
      </c>
      <c r="C113">
        <f t="shared" si="15"/>
        <v>-2.2471910112359668E-2</v>
      </c>
      <c r="D113">
        <v>2.2477</v>
      </c>
      <c r="E113">
        <v>11.0877</v>
      </c>
      <c r="F113" s="17">
        <f t="shared" si="13"/>
        <v>2.8812312540749119E-4</v>
      </c>
      <c r="G113" s="17">
        <f t="shared" si="14"/>
        <v>1.0002881231254075</v>
      </c>
      <c r="H113" s="17">
        <f t="shared" si="16"/>
        <v>-2.2760033237767159E-2</v>
      </c>
      <c r="I113" s="17">
        <f t="shared" si="17"/>
        <v>5.1801911298426581E-4</v>
      </c>
      <c r="M113" s="10">
        <v>40996</v>
      </c>
      <c r="N113" s="11">
        <v>4.01</v>
      </c>
      <c r="O113" s="11">
        <v>-4.9627791563276579E-3</v>
      </c>
      <c r="P113" s="11">
        <f t="shared" si="18"/>
        <v>0.9950372208436723</v>
      </c>
      <c r="Q113" s="11">
        <f t="shared" si="19"/>
        <v>-5.237436617906056E-3</v>
      </c>
      <c r="R113" s="11">
        <f t="shared" si="20"/>
        <v>3.0131936350928548E-4</v>
      </c>
      <c r="S113" s="12">
        <f t="shared" si="21"/>
        <v>2.0928957438416209E-4</v>
      </c>
    </row>
    <row r="114" spans="1:19" ht="15.75" x14ac:dyDescent="0.25">
      <c r="A114" s="2">
        <v>40833</v>
      </c>
      <c r="B114">
        <v>2.06</v>
      </c>
      <c r="C114">
        <f t="shared" si="15"/>
        <v>-5.28735632183907E-2</v>
      </c>
      <c r="D114">
        <v>2.1549999999999998</v>
      </c>
      <c r="E114">
        <v>10.860900000000001</v>
      </c>
      <c r="F114" s="17">
        <f t="shared" si="13"/>
        <v>2.8252230278202894E-4</v>
      </c>
      <c r="G114" s="17">
        <f t="shared" si="14"/>
        <v>1.000282522302782</v>
      </c>
      <c r="H114" s="17">
        <f t="shared" si="16"/>
        <v>-5.3156085521172729E-2</v>
      </c>
      <c r="I114" s="17">
        <f t="shared" si="17"/>
        <v>2.8255694279342288E-3</v>
      </c>
      <c r="M114" s="10">
        <v>40997</v>
      </c>
      <c r="N114" s="11">
        <v>4.16</v>
      </c>
      <c r="O114" s="11">
        <v>3.7406483790523783E-2</v>
      </c>
      <c r="P114" s="11">
        <f t="shared" si="18"/>
        <v>1.0374064837905237</v>
      </c>
      <c r="Q114" s="11">
        <f t="shared" si="19"/>
        <v>3.7131392520364993E-2</v>
      </c>
      <c r="R114" s="11">
        <f t="shared" si="20"/>
        <v>6.2551391070367443E-4</v>
      </c>
      <c r="S114" s="12">
        <f t="shared" si="21"/>
        <v>7.7852077646188296E-4</v>
      </c>
    </row>
    <row r="115" spans="1:19" ht="15.75" x14ac:dyDescent="0.25">
      <c r="A115" s="2">
        <v>40834</v>
      </c>
      <c r="B115">
        <v>2.0299999999999998</v>
      </c>
      <c r="C115">
        <f t="shared" si="15"/>
        <v>-1.4563106796116625E-2</v>
      </c>
      <c r="D115">
        <v>2.1762999999999999</v>
      </c>
      <c r="E115">
        <v>11.128</v>
      </c>
      <c r="F115" s="17">
        <f t="shared" si="13"/>
        <v>2.8911714002433087E-4</v>
      </c>
      <c r="G115" s="17">
        <f t="shared" si="14"/>
        <v>1.0002891171400243</v>
      </c>
      <c r="H115" s="17">
        <f t="shared" si="16"/>
        <v>-1.4852223936140956E-2</v>
      </c>
      <c r="I115" s="17">
        <f t="shared" si="17"/>
        <v>2.2058855584927836E-4</v>
      </c>
      <c r="M115" s="10">
        <v>40998</v>
      </c>
      <c r="N115" s="11">
        <v>4.0999999999999996</v>
      </c>
      <c r="O115" s="11">
        <v>-1.4423076923077042E-2</v>
      </c>
      <c r="P115" s="11">
        <f t="shared" si="18"/>
        <v>0.98557692307692291</v>
      </c>
      <c r="Q115" s="11">
        <f t="shared" si="19"/>
        <v>-1.4697917832068922E-2</v>
      </c>
      <c r="R115" s="11">
        <f t="shared" si="20"/>
        <v>7.1926059812015464E-4</v>
      </c>
      <c r="S115" s="12">
        <f t="shared" si="21"/>
        <v>5.7251689035593635E-4</v>
      </c>
    </row>
    <row r="116" spans="1:19" ht="15.75" x14ac:dyDescent="0.25">
      <c r="A116" s="2">
        <v>40835</v>
      </c>
      <c r="B116">
        <v>2.19</v>
      </c>
      <c r="C116">
        <f t="shared" si="15"/>
        <v>7.8817733990147867E-2</v>
      </c>
      <c r="D116">
        <v>2.1602999999999999</v>
      </c>
      <c r="E116">
        <v>11.220700000000001</v>
      </c>
      <c r="F116" s="17">
        <f t="shared" si="13"/>
        <v>2.9140225646950846E-4</v>
      </c>
      <c r="G116" s="17">
        <f t="shared" si="14"/>
        <v>1.0002914022564695</v>
      </c>
      <c r="H116" s="17">
        <f t="shared" si="16"/>
        <v>7.8526331733678359E-2</v>
      </c>
      <c r="I116" s="17">
        <f t="shared" si="17"/>
        <v>6.1663847755477012E-3</v>
      </c>
      <c r="M116" s="10">
        <v>41001</v>
      </c>
      <c r="N116" s="11">
        <v>4.13</v>
      </c>
      <c r="O116" s="11">
        <v>7.3170731707317685E-3</v>
      </c>
      <c r="P116" s="11">
        <f t="shared" si="18"/>
        <v>1.0073170731707317</v>
      </c>
      <c r="Q116" s="11">
        <f t="shared" si="19"/>
        <v>7.0408394525348075E-3</v>
      </c>
      <c r="R116" s="11">
        <f t="shared" si="20"/>
        <v>2.5809214048447451E-5</v>
      </c>
      <c r="S116" s="12">
        <f t="shared" si="21"/>
        <v>4.7898294406688404E-6</v>
      </c>
    </row>
    <row r="117" spans="1:19" ht="15.75" x14ac:dyDescent="0.25">
      <c r="A117" s="2">
        <v>40836</v>
      </c>
      <c r="B117">
        <v>2.13</v>
      </c>
      <c r="C117">
        <f t="shared" si="15"/>
        <v>-2.7397260273972629E-2</v>
      </c>
      <c r="D117">
        <v>2.1888000000000001</v>
      </c>
      <c r="E117">
        <v>11.1515</v>
      </c>
      <c r="F117" s="17">
        <f t="shared" si="13"/>
        <v>2.8969661041999828E-4</v>
      </c>
      <c r="G117" s="17">
        <f t="shared" si="14"/>
        <v>1.00028969661042</v>
      </c>
      <c r="H117" s="17">
        <f t="shared" si="16"/>
        <v>-2.7686956884392627E-2</v>
      </c>
      <c r="I117" s="17">
        <f t="shared" si="17"/>
        <v>7.6656758151821629E-4</v>
      </c>
      <c r="M117" s="10">
        <v>41002</v>
      </c>
      <c r="N117" s="11">
        <v>4.3499999999999996</v>
      </c>
      <c r="O117" s="11">
        <v>5.3268765133171851E-2</v>
      </c>
      <c r="P117" s="11">
        <f t="shared" si="18"/>
        <v>1.0532687651331718</v>
      </c>
      <c r="Q117" s="11">
        <f t="shared" si="19"/>
        <v>5.2991778303387797E-2</v>
      </c>
      <c r="R117" s="11">
        <f t="shared" si="20"/>
        <v>1.6704110029286839E-3</v>
      </c>
      <c r="S117" s="12">
        <f t="shared" si="21"/>
        <v>1.9151451114848427E-3</v>
      </c>
    </row>
    <row r="118" spans="1:19" ht="15.75" x14ac:dyDescent="0.25">
      <c r="A118" s="2">
        <v>40837</v>
      </c>
      <c r="B118">
        <v>2.25</v>
      </c>
      <c r="C118">
        <f t="shared" si="15"/>
        <v>5.6338028169014134E-2</v>
      </c>
      <c r="D118">
        <v>2.2191999999999998</v>
      </c>
      <c r="E118">
        <v>11.116</v>
      </c>
      <c r="F118" s="17">
        <f t="shared" si="13"/>
        <v>2.8882119311246512E-4</v>
      </c>
      <c r="G118" s="17">
        <f t="shared" si="14"/>
        <v>1.0002888211931125</v>
      </c>
      <c r="H118" s="17">
        <f t="shared" si="16"/>
        <v>5.6049206975901669E-2</v>
      </c>
      <c r="I118" s="17">
        <f t="shared" si="17"/>
        <v>3.1415136026274643E-3</v>
      </c>
      <c r="M118" s="10">
        <v>41003</v>
      </c>
      <c r="N118" s="11">
        <v>4.3099999999999996</v>
      </c>
      <c r="O118" s="11">
        <v>-9.1954022988505833E-3</v>
      </c>
      <c r="P118" s="11">
        <f t="shared" si="18"/>
        <v>0.99080459770114937</v>
      </c>
      <c r="Q118" s="11">
        <f t="shared" si="19"/>
        <v>-9.4734119398077275E-3</v>
      </c>
      <c r="R118" s="11">
        <f t="shared" si="20"/>
        <v>4.6632365500726163E-4</v>
      </c>
      <c r="S118" s="12">
        <f t="shared" si="21"/>
        <v>3.4979544937740749E-4</v>
      </c>
    </row>
    <row r="119" spans="1:19" ht="15.75" x14ac:dyDescent="0.25">
      <c r="A119" s="2">
        <v>40840</v>
      </c>
      <c r="B119">
        <v>2.39</v>
      </c>
      <c r="C119">
        <f t="shared" si="15"/>
        <v>6.2222222222222276E-2</v>
      </c>
      <c r="D119">
        <v>2.2336</v>
      </c>
      <c r="E119">
        <v>11.0426</v>
      </c>
      <c r="F119" s="17">
        <f t="shared" si="13"/>
        <v>2.8701029048350257E-4</v>
      </c>
      <c r="G119" s="17">
        <f t="shared" si="14"/>
        <v>1.0002870102904835</v>
      </c>
      <c r="H119" s="17">
        <f t="shared" si="16"/>
        <v>6.1935211931738773E-2</v>
      </c>
      <c r="I119" s="17">
        <f t="shared" si="17"/>
        <v>3.8359704770293971E-3</v>
      </c>
      <c r="M119" s="10">
        <v>41004</v>
      </c>
      <c r="N119" s="11">
        <v>4.3499999999999996</v>
      </c>
      <c r="O119" s="11">
        <v>9.28074245939676E-3</v>
      </c>
      <c r="P119" s="11">
        <f t="shared" si="18"/>
        <v>1.0092807424593968</v>
      </c>
      <c r="Q119" s="11">
        <f t="shared" si="19"/>
        <v>9.0021039661940059E-3</v>
      </c>
      <c r="R119" s="11">
        <f t="shared" si="20"/>
        <v>9.7282386761239874E-6</v>
      </c>
      <c r="S119" s="12">
        <f t="shared" si="21"/>
        <v>5.1666828170593475E-8</v>
      </c>
    </row>
    <row r="120" spans="1:19" ht="15.75" x14ac:dyDescent="0.25">
      <c r="A120" s="2">
        <v>40841</v>
      </c>
      <c r="B120">
        <v>2.68</v>
      </c>
      <c r="C120">
        <f t="shared" si="15"/>
        <v>0.12133891213389122</v>
      </c>
      <c r="D120">
        <v>2.1089000000000002</v>
      </c>
      <c r="E120">
        <v>11.1204</v>
      </c>
      <c r="F120" s="17">
        <f t="shared" si="13"/>
        <v>2.8892971068095186E-4</v>
      </c>
      <c r="G120" s="17">
        <f t="shared" si="14"/>
        <v>1.000288929710681</v>
      </c>
      <c r="H120" s="17">
        <f t="shared" si="16"/>
        <v>0.12104998242321027</v>
      </c>
      <c r="I120" s="17">
        <f t="shared" si="17"/>
        <v>1.4653098244659516E-2</v>
      </c>
      <c r="M120" s="10">
        <v>41008</v>
      </c>
      <c r="N120" s="11">
        <v>4.38</v>
      </c>
      <c r="O120" s="11">
        <v>6.8965517241379891E-3</v>
      </c>
      <c r="P120" s="11">
        <f t="shared" si="18"/>
        <v>1.0068965517241379</v>
      </c>
      <c r="Q120" s="11">
        <f t="shared" si="19"/>
        <v>6.6157677988843309E-3</v>
      </c>
      <c r="R120" s="11">
        <f t="shared" si="20"/>
        <v>3.0308863420828512E-5</v>
      </c>
      <c r="S120" s="12">
        <f t="shared" si="21"/>
        <v>6.8311117017870907E-6</v>
      </c>
    </row>
    <row r="121" spans="1:19" ht="15.75" x14ac:dyDescent="0.25">
      <c r="A121" s="2">
        <v>40842</v>
      </c>
      <c r="B121">
        <v>2.61</v>
      </c>
      <c r="C121">
        <f t="shared" si="15"/>
        <v>-2.611940298507473E-2</v>
      </c>
      <c r="D121">
        <v>2.2040999999999999</v>
      </c>
      <c r="E121">
        <v>11.065799999999999</v>
      </c>
      <c r="F121" s="17">
        <f t="shared" si="13"/>
        <v>2.8758280287033422E-4</v>
      </c>
      <c r="G121" s="17">
        <f t="shared" si="14"/>
        <v>1.0002875828028703</v>
      </c>
      <c r="H121" s="17">
        <f t="shared" si="16"/>
        <v>-2.6406985787945064E-2</v>
      </c>
      <c r="I121" s="17">
        <f t="shared" si="17"/>
        <v>6.9732889840473265E-4</v>
      </c>
      <c r="M121" s="10">
        <v>41009</v>
      </c>
      <c r="N121" s="11">
        <v>4.6500000000000004</v>
      </c>
      <c r="O121" s="11">
        <v>6.1643835616438464E-2</v>
      </c>
      <c r="P121" s="11">
        <f t="shared" si="18"/>
        <v>1.0616438356164384</v>
      </c>
      <c r="Q121" s="11">
        <f t="shared" si="19"/>
        <v>6.1360732451105043E-2</v>
      </c>
      <c r="R121" s="11">
        <f t="shared" si="20"/>
        <v>2.4245397870623062E-3</v>
      </c>
      <c r="S121" s="12">
        <f t="shared" si="21"/>
        <v>2.7176750568244112E-3</v>
      </c>
    </row>
    <row r="122" spans="1:19" ht="15.75" x14ac:dyDescent="0.25">
      <c r="A122" s="2">
        <v>40843</v>
      </c>
      <c r="B122">
        <v>2.69</v>
      </c>
      <c r="C122">
        <f t="shared" si="15"/>
        <v>3.0651340996168612E-2</v>
      </c>
      <c r="D122">
        <v>2.3963999999999999</v>
      </c>
      <c r="E122">
        <v>10.9068</v>
      </c>
      <c r="F122" s="17">
        <f t="shared" si="13"/>
        <v>2.8365672430430422E-4</v>
      </c>
      <c r="G122" s="17">
        <f t="shared" si="14"/>
        <v>1.0002836567243043</v>
      </c>
      <c r="H122" s="17">
        <f t="shared" si="16"/>
        <v>3.0367684271864308E-2</v>
      </c>
      <c r="I122" s="17">
        <f t="shared" si="17"/>
        <v>9.221962480356348E-4</v>
      </c>
      <c r="M122" s="10">
        <v>41010</v>
      </c>
      <c r="N122" s="11">
        <v>4.83</v>
      </c>
      <c r="O122" s="11">
        <v>3.8709677419354778E-2</v>
      </c>
      <c r="P122" s="11">
        <f t="shared" si="18"/>
        <v>1.0387096774193547</v>
      </c>
      <c r="Q122" s="11">
        <f t="shared" si="19"/>
        <v>3.8426307345596662E-2</v>
      </c>
      <c r="R122" s="11">
        <f t="shared" si="20"/>
        <v>6.9196306972379312E-4</v>
      </c>
      <c r="S122" s="12">
        <f t="shared" si="21"/>
        <v>8.5245896936816566E-4</v>
      </c>
    </row>
    <row r="123" spans="1:19" ht="15.75" x14ac:dyDescent="0.25">
      <c r="A123" s="2">
        <v>40844</v>
      </c>
      <c r="B123">
        <v>2.64</v>
      </c>
      <c r="C123">
        <f t="shared" si="15"/>
        <v>-1.8587360594795474E-2</v>
      </c>
      <c r="D123">
        <v>2.3167</v>
      </c>
      <c r="E123">
        <v>10.795500000000001</v>
      </c>
      <c r="F123" s="17">
        <f t="shared" si="13"/>
        <v>2.8090512805278856E-4</v>
      </c>
      <c r="G123" s="17">
        <f t="shared" si="14"/>
        <v>1.0002809051280528</v>
      </c>
      <c r="H123" s="17">
        <f t="shared" si="16"/>
        <v>-1.8868265722848263E-2</v>
      </c>
      <c r="I123" s="17">
        <f t="shared" si="17"/>
        <v>3.5601145138801067E-4</v>
      </c>
      <c r="M123" s="10">
        <v>41011</v>
      </c>
      <c r="N123" s="11">
        <v>5.34</v>
      </c>
      <c r="O123" s="11">
        <v>0.10559006211180119</v>
      </c>
      <c r="P123" s="11">
        <f t="shared" si="18"/>
        <v>1.1055900621118011</v>
      </c>
      <c r="Q123" s="11">
        <f t="shared" si="19"/>
        <v>0.10530777466064931</v>
      </c>
      <c r="R123" s="11">
        <f t="shared" si="20"/>
        <v>8.6837532743844221E-3</v>
      </c>
      <c r="S123" s="12">
        <f t="shared" si="21"/>
        <v>9.2310526651303727E-3</v>
      </c>
    </row>
    <row r="124" spans="1:19" ht="15.75" x14ac:dyDescent="0.25">
      <c r="A124" s="2">
        <v>40847</v>
      </c>
      <c r="B124">
        <v>2.37</v>
      </c>
      <c r="C124">
        <f t="shared" si="15"/>
        <v>-0.10227272727272728</v>
      </c>
      <c r="D124">
        <v>2.1133000000000002</v>
      </c>
      <c r="E124">
        <v>10.8726</v>
      </c>
      <c r="F124" s="17">
        <f t="shared" si="13"/>
        <v>2.8281151352715916E-4</v>
      </c>
      <c r="G124" s="17">
        <f t="shared" si="14"/>
        <v>1.0002828115135272</v>
      </c>
      <c r="H124" s="17">
        <f t="shared" si="16"/>
        <v>-0.10255553878625444</v>
      </c>
      <c r="I124" s="17">
        <f t="shared" si="17"/>
        <v>1.0517638535738939E-2</v>
      </c>
      <c r="M124" s="10">
        <v>41012</v>
      </c>
      <c r="N124" s="11">
        <v>5.39</v>
      </c>
      <c r="O124" s="11">
        <v>9.3632958801497801E-3</v>
      </c>
      <c r="P124" s="11">
        <f t="shared" si="18"/>
        <v>1.0093632958801497</v>
      </c>
      <c r="Q124" s="11">
        <f t="shared" si="19"/>
        <v>9.0806203166007848E-3</v>
      </c>
      <c r="R124" s="11">
        <f t="shared" si="20"/>
        <v>9.2446165441866186E-6</v>
      </c>
      <c r="S124" s="12">
        <f t="shared" si="21"/>
        <v>2.2137581229804471E-8</v>
      </c>
    </row>
    <row r="125" spans="1:19" ht="15.75" x14ac:dyDescent="0.25">
      <c r="A125" s="2">
        <v>40848</v>
      </c>
      <c r="B125">
        <v>5</v>
      </c>
      <c r="C125">
        <f t="shared" si="15"/>
        <v>1.109704641350211</v>
      </c>
      <c r="D125">
        <v>1.9889000000000001</v>
      </c>
      <c r="E125">
        <v>10.981999999999999</v>
      </c>
      <c r="F125" s="17">
        <f t="shared" si="13"/>
        <v>2.8551428572765047E-4</v>
      </c>
      <c r="G125" s="17">
        <f t="shared" si="14"/>
        <v>1.0002855142857277</v>
      </c>
      <c r="H125" s="17">
        <f t="shared" si="16"/>
        <v>1.1094191270644833</v>
      </c>
      <c r="I125" s="17">
        <f t="shared" si="17"/>
        <v>1.2308107994965203</v>
      </c>
      <c r="M125" s="10">
        <v>41015</v>
      </c>
      <c r="N125" s="11">
        <v>5.9399999999999995</v>
      </c>
      <c r="O125" s="11">
        <v>0.10204081632653059</v>
      </c>
      <c r="P125" s="11">
        <f t="shared" si="18"/>
        <v>1.1020408163265305</v>
      </c>
      <c r="Q125" s="11">
        <f t="shared" si="19"/>
        <v>0.10175832616015476</v>
      </c>
      <c r="R125" s="11">
        <f t="shared" si="20"/>
        <v>8.0348293703129715E-3</v>
      </c>
      <c r="S125" s="12">
        <f t="shared" si="21"/>
        <v>8.5616008162246789E-3</v>
      </c>
    </row>
    <row r="126" spans="1:19" ht="15.75" x14ac:dyDescent="0.25">
      <c r="A126" s="2">
        <v>40849</v>
      </c>
      <c r="B126">
        <v>4.9000000000000004</v>
      </c>
      <c r="C126">
        <f t="shared" si="15"/>
        <v>-1.9999999999999928E-2</v>
      </c>
      <c r="D126">
        <v>1.9854000000000001</v>
      </c>
      <c r="E126">
        <v>10.923400000000001</v>
      </c>
      <c r="F126" s="17">
        <f t="shared" si="13"/>
        <v>2.8406687911664008E-4</v>
      </c>
      <c r="G126" s="17">
        <f t="shared" si="14"/>
        <v>1.0002840668791166</v>
      </c>
      <c r="H126" s="17">
        <f t="shared" si="16"/>
        <v>-2.0284066879116568E-2</v>
      </c>
      <c r="I126" s="17">
        <f t="shared" si="17"/>
        <v>4.1144336915647372E-4</v>
      </c>
      <c r="M126" s="10">
        <v>41016</v>
      </c>
      <c r="N126" s="11">
        <v>6.49</v>
      </c>
      <c r="O126" s="11">
        <v>9.2592592592592726E-2</v>
      </c>
      <c r="P126" s="11">
        <f t="shared" si="18"/>
        <v>1.0925925925925928</v>
      </c>
      <c r="Q126" s="11">
        <f t="shared" si="19"/>
        <v>9.2311778984526638E-2</v>
      </c>
      <c r="R126" s="11">
        <f t="shared" si="20"/>
        <v>6.4305423628173188E-3</v>
      </c>
      <c r="S126" s="12">
        <f t="shared" si="21"/>
        <v>6.9026804764611158E-3</v>
      </c>
    </row>
    <row r="127" spans="1:19" ht="15.75" x14ac:dyDescent="0.25">
      <c r="A127" s="2">
        <v>40850</v>
      </c>
      <c r="B127">
        <v>5.4</v>
      </c>
      <c r="C127">
        <f t="shared" si="15"/>
        <v>0.1020408163265306</v>
      </c>
      <c r="D127">
        <v>2.0733999999999999</v>
      </c>
      <c r="E127">
        <v>10.828900000000001</v>
      </c>
      <c r="F127" s="17">
        <f t="shared" si="13"/>
        <v>2.81731143532582E-4</v>
      </c>
      <c r="G127" s="17">
        <f t="shared" si="14"/>
        <v>1.0002817311435326</v>
      </c>
      <c r="H127" s="17">
        <f t="shared" si="16"/>
        <v>0.10175908518299802</v>
      </c>
      <c r="I127" s="17">
        <f t="shared" si="17"/>
        <v>1.0354911417280647E-2</v>
      </c>
      <c r="M127" s="10">
        <v>41017</v>
      </c>
      <c r="N127" s="11">
        <v>6.44</v>
      </c>
      <c r="O127" s="11">
        <v>-7.7041602465331002E-3</v>
      </c>
      <c r="P127" s="11">
        <f t="shared" si="18"/>
        <v>0.99229583975346691</v>
      </c>
      <c r="Q127" s="11">
        <f t="shared" si="19"/>
        <v>-7.9852063588712469E-3</v>
      </c>
      <c r="R127" s="11">
        <f t="shared" si="20"/>
        <v>4.0426421561806598E-4</v>
      </c>
      <c r="S127" s="12">
        <f t="shared" si="21"/>
        <v>2.9634292513664091E-4</v>
      </c>
    </row>
    <row r="128" spans="1:19" ht="15.75" x14ac:dyDescent="0.25">
      <c r="A128" s="2">
        <v>40851</v>
      </c>
      <c r="B128">
        <v>5.1100000000000003</v>
      </c>
      <c r="C128">
        <f t="shared" si="15"/>
        <v>-5.3703703703703705E-2</v>
      </c>
      <c r="D128">
        <v>2.0327000000000002</v>
      </c>
      <c r="E128">
        <v>10.8323</v>
      </c>
      <c r="F128" s="17">
        <f t="shared" si="13"/>
        <v>2.8181521501857709E-4</v>
      </c>
      <c r="G128" s="17">
        <f t="shared" si="14"/>
        <v>1.0002818152150186</v>
      </c>
      <c r="H128" s="17">
        <f t="shared" si="16"/>
        <v>-5.3985518918722282E-2</v>
      </c>
      <c r="I128" s="17">
        <f t="shared" si="17"/>
        <v>2.9144362529237213E-3</v>
      </c>
      <c r="M128" s="10">
        <v>41018</v>
      </c>
      <c r="N128" s="11">
        <v>6.26</v>
      </c>
      <c r="O128" s="11">
        <v>-2.7950310559006302E-2</v>
      </c>
      <c r="P128" s="11">
        <f t="shared" si="18"/>
        <v>0.97204968944099368</v>
      </c>
      <c r="Q128" s="11">
        <f t="shared" si="19"/>
        <v>-2.8230176632420317E-2</v>
      </c>
      <c r="R128" s="11">
        <f t="shared" si="20"/>
        <v>1.6282268508616392E-3</v>
      </c>
      <c r="S128" s="12">
        <f t="shared" si="21"/>
        <v>1.4032204321163793E-3</v>
      </c>
    </row>
    <row r="129" spans="1:19" ht="15.75" x14ac:dyDescent="0.25">
      <c r="A129" s="2">
        <v>40854</v>
      </c>
      <c r="B129">
        <v>4.97</v>
      </c>
      <c r="C129">
        <f t="shared" si="15"/>
        <v>-2.7397260273972712E-2</v>
      </c>
      <c r="D129">
        <v>2.0371000000000001</v>
      </c>
      <c r="E129">
        <v>10.834300000000001</v>
      </c>
      <c r="F129" s="17">
        <f t="shared" si="13"/>
        <v>2.8186466763235885E-4</v>
      </c>
      <c r="G129" s="17">
        <f t="shared" si="14"/>
        <v>1.0002818646676324</v>
      </c>
      <c r="H129" s="17">
        <f t="shared" si="16"/>
        <v>-2.7679124941605071E-2</v>
      </c>
      <c r="I129" s="17">
        <f t="shared" si="17"/>
        <v>7.661339575329839E-4</v>
      </c>
      <c r="M129" s="10">
        <v>41019</v>
      </c>
      <c r="N129" s="11">
        <v>5.9399999999999995</v>
      </c>
      <c r="O129" s="11">
        <v>-5.1118210862619855E-2</v>
      </c>
      <c r="P129" s="11">
        <f t="shared" si="18"/>
        <v>0.94888178913738019</v>
      </c>
      <c r="Q129" s="11">
        <f t="shared" si="19"/>
        <v>-5.1397458264550937E-2</v>
      </c>
      <c r="R129" s="11">
        <f t="shared" si="20"/>
        <v>4.0346093297354488E-3</v>
      </c>
      <c r="S129" s="12">
        <f t="shared" si="21"/>
        <v>3.6756168342130624E-3</v>
      </c>
    </row>
    <row r="130" spans="1:19" ht="15.75" x14ac:dyDescent="0.25">
      <c r="A130" s="2">
        <v>40855</v>
      </c>
      <c r="B130">
        <v>4.9000000000000004</v>
      </c>
      <c r="C130">
        <f t="shared" si="15"/>
        <v>-1.40845070422534E-2</v>
      </c>
      <c r="D130">
        <v>2.0769000000000002</v>
      </c>
      <c r="E130">
        <v>10.7658</v>
      </c>
      <c r="F130" s="17">
        <f t="shared" si="13"/>
        <v>2.8017040866967768E-4</v>
      </c>
      <c r="G130" s="17">
        <f t="shared" si="14"/>
        <v>1.0002801704086697</v>
      </c>
      <c r="H130" s="17">
        <f t="shared" si="16"/>
        <v>-1.4364677450923078E-2</v>
      </c>
      <c r="I130" s="17">
        <f t="shared" si="17"/>
        <v>2.0634395826905794E-4</v>
      </c>
      <c r="M130" s="10">
        <v>41022</v>
      </c>
      <c r="N130" s="11">
        <v>5.77</v>
      </c>
      <c r="O130" s="11">
        <v>-2.8619528619528611E-2</v>
      </c>
      <c r="P130" s="11">
        <f t="shared" si="18"/>
        <v>0.97138047138047134</v>
      </c>
      <c r="Q130" s="11">
        <f t="shared" si="19"/>
        <v>-2.8899679235060271E-2</v>
      </c>
      <c r="R130" s="11">
        <f t="shared" si="20"/>
        <v>1.6827056760312128E-3</v>
      </c>
      <c r="S130" s="12">
        <f t="shared" si="21"/>
        <v>1.4538272437910509E-3</v>
      </c>
    </row>
    <row r="131" spans="1:19" ht="16.5" thickBot="1" x14ac:dyDescent="0.3">
      <c r="A131" s="2">
        <v>40856</v>
      </c>
      <c r="B131">
        <v>4.72</v>
      </c>
      <c r="C131">
        <f t="shared" si="15"/>
        <v>-3.6734693877551142E-2</v>
      </c>
      <c r="D131">
        <v>1.9615</v>
      </c>
      <c r="E131">
        <v>10.922700000000001</v>
      </c>
      <c r="F131" s="17">
        <f t="shared" ref="F131:F194" si="22">(((E131/100)+1)^(1/365)-1)</f>
        <v>2.8404958466810015E-4</v>
      </c>
      <c r="G131" s="17">
        <f t="shared" si="14"/>
        <v>1.0002840495846681</v>
      </c>
      <c r="H131" s="17">
        <f t="shared" si="16"/>
        <v>-3.7018743462219242E-2</v>
      </c>
      <c r="I131" s="17">
        <f t="shared" si="17"/>
        <v>1.3703873675215998E-3</v>
      </c>
      <c r="M131" s="13">
        <v>41023</v>
      </c>
      <c r="N131" s="14">
        <v>5.68</v>
      </c>
      <c r="O131" s="14">
        <v>-1.5597920277296336E-2</v>
      </c>
      <c r="P131" s="14">
        <f t="shared" si="18"/>
        <v>0.98440207972270366</v>
      </c>
      <c r="Q131" s="14">
        <f t="shared" si="19"/>
        <v>-1.587808078941488E-2</v>
      </c>
      <c r="R131" s="14">
        <f t="shared" si="20"/>
        <v>7.8395504427410058E-4</v>
      </c>
      <c r="S131" s="15">
        <f t="shared" si="21"/>
        <v>6.3038596065770748E-4</v>
      </c>
    </row>
    <row r="132" spans="1:19" ht="15.75" x14ac:dyDescent="0.25">
      <c r="A132" s="2">
        <v>40857</v>
      </c>
      <c r="B132">
        <v>4.4000000000000004</v>
      </c>
      <c r="C132">
        <f t="shared" si="15"/>
        <v>-6.77966101694914E-2</v>
      </c>
      <c r="D132">
        <v>2.0564</v>
      </c>
      <c r="E132">
        <v>10.9072</v>
      </c>
      <c r="F132" s="17">
        <f t="shared" si="22"/>
        <v>2.836666082726147E-4</v>
      </c>
      <c r="G132" s="17">
        <f t="shared" ref="G132:G195" si="23">1+F132</f>
        <v>1.0002836666082726</v>
      </c>
      <c r="H132" s="17">
        <f t="shared" si="16"/>
        <v>-6.8080276777764015E-2</v>
      </c>
      <c r="I132" s="17">
        <f t="shared" si="17"/>
        <v>4.6349240861369538E-3</v>
      </c>
    </row>
    <row r="133" spans="1:19" ht="15.75" x14ac:dyDescent="0.25">
      <c r="A133" s="2">
        <v>40858</v>
      </c>
      <c r="B133">
        <v>4.1500000000000004</v>
      </c>
      <c r="C133">
        <f t="shared" ref="C133:C196" si="24">(B133-B132)/B132</f>
        <v>-5.6818181818181816E-2</v>
      </c>
      <c r="D133">
        <v>2.0564</v>
      </c>
      <c r="E133">
        <v>10.809699999999999</v>
      </c>
      <c r="F133" s="17">
        <f t="shared" si="22"/>
        <v>2.8125633862763344E-4</v>
      </c>
      <c r="G133" s="17">
        <f t="shared" si="23"/>
        <v>1.0002812563386276</v>
      </c>
      <c r="H133" s="17">
        <f t="shared" ref="H133:H196" si="25">C133-F133</f>
        <v>-5.709943815680945E-2</v>
      </c>
      <c r="I133" s="17">
        <f t="shared" ref="I133:I196" si="26">H133^2</f>
        <v>3.2603458378233068E-3</v>
      </c>
    </row>
    <row r="134" spans="1:19" ht="15.75" x14ac:dyDescent="0.25">
      <c r="A134" s="2">
        <v>40861</v>
      </c>
      <c r="B134">
        <v>4.1399999999999997</v>
      </c>
      <c r="C134">
        <f t="shared" si="24"/>
        <v>-2.4096385542170299E-3</v>
      </c>
      <c r="D134">
        <v>2.0556000000000001</v>
      </c>
      <c r="E134">
        <v>10.8468</v>
      </c>
      <c r="F134" s="17">
        <f t="shared" si="22"/>
        <v>2.8217372630789939E-4</v>
      </c>
      <c r="G134" s="17">
        <f t="shared" si="23"/>
        <v>1.0002821737263079</v>
      </c>
      <c r="H134" s="17">
        <f t="shared" si="25"/>
        <v>-2.6918122805249293E-3</v>
      </c>
      <c r="I134" s="17">
        <f t="shared" si="26"/>
        <v>7.2458533535848204E-6</v>
      </c>
    </row>
    <row r="135" spans="1:19" ht="15.75" x14ac:dyDescent="0.25">
      <c r="A135" s="2">
        <v>40862</v>
      </c>
      <c r="B135">
        <v>3.91</v>
      </c>
      <c r="C135">
        <f t="shared" si="24"/>
        <v>-5.5555555555555448E-2</v>
      </c>
      <c r="D135">
        <v>2.0451000000000001</v>
      </c>
      <c r="E135">
        <v>10.820600000000001</v>
      </c>
      <c r="F135" s="17">
        <f t="shared" si="22"/>
        <v>2.8152589939534067E-4</v>
      </c>
      <c r="G135" s="17">
        <f t="shared" si="23"/>
        <v>1.0002815258993953</v>
      </c>
      <c r="H135" s="17">
        <f t="shared" si="25"/>
        <v>-5.5837081454950789E-2</v>
      </c>
      <c r="I135" s="17">
        <f t="shared" si="26"/>
        <v>3.1177796654068093E-3</v>
      </c>
    </row>
    <row r="136" spans="1:19" ht="15.75" x14ac:dyDescent="0.25">
      <c r="A136" s="2">
        <v>40863</v>
      </c>
      <c r="B136">
        <v>3.9167999999999998</v>
      </c>
      <c r="C136">
        <f t="shared" si="24"/>
        <v>1.7391304347825307E-3</v>
      </c>
      <c r="D136">
        <v>2</v>
      </c>
      <c r="E136">
        <v>10.886900000000001</v>
      </c>
      <c r="F136" s="17">
        <f t="shared" si="22"/>
        <v>2.8316495199698366E-4</v>
      </c>
      <c r="G136" s="17">
        <f t="shared" si="23"/>
        <v>1.000283164951997</v>
      </c>
      <c r="H136" s="17">
        <f t="shared" si="25"/>
        <v>1.455965482785547E-3</v>
      </c>
      <c r="I136" s="17">
        <f t="shared" si="26"/>
        <v>2.1198354870629512E-6</v>
      </c>
    </row>
    <row r="137" spans="1:19" ht="15.75" x14ac:dyDescent="0.25">
      <c r="A137" s="2">
        <v>40864</v>
      </c>
      <c r="B137">
        <v>3.73</v>
      </c>
      <c r="C137">
        <f t="shared" si="24"/>
        <v>-4.769199346405225E-2</v>
      </c>
      <c r="D137">
        <v>1.9601999999999999</v>
      </c>
      <c r="E137">
        <v>10.960699999999999</v>
      </c>
      <c r="F137" s="17">
        <f t="shared" si="22"/>
        <v>2.849882687805394E-4</v>
      </c>
      <c r="G137" s="17">
        <f t="shared" si="23"/>
        <v>1.0002849882687805</v>
      </c>
      <c r="H137" s="17">
        <f t="shared" si="25"/>
        <v>-4.7976981732832789E-2</v>
      </c>
      <c r="I137" s="17">
        <f t="shared" si="26"/>
        <v>2.3017907761925713E-3</v>
      </c>
    </row>
    <row r="138" spans="1:19" ht="15.75" x14ac:dyDescent="0.25">
      <c r="A138" s="2">
        <v>40865</v>
      </c>
      <c r="B138">
        <v>3.73</v>
      </c>
      <c r="C138">
        <f t="shared" si="24"/>
        <v>0</v>
      </c>
      <c r="D138">
        <v>2.0104000000000002</v>
      </c>
      <c r="E138">
        <v>10.9618</v>
      </c>
      <c r="F138" s="17">
        <f t="shared" si="22"/>
        <v>2.8501543644088301E-4</v>
      </c>
      <c r="G138" s="17">
        <f t="shared" si="23"/>
        <v>1.0002850154364409</v>
      </c>
      <c r="H138" s="17">
        <f t="shared" si="25"/>
        <v>-2.8501543644088301E-4</v>
      </c>
      <c r="I138" s="17">
        <f t="shared" si="26"/>
        <v>8.123379900958702E-8</v>
      </c>
    </row>
    <row r="139" spans="1:19" ht="15.75" x14ac:dyDescent="0.25">
      <c r="A139" s="2">
        <v>40868</v>
      </c>
      <c r="B139">
        <v>3.56</v>
      </c>
      <c r="C139">
        <f t="shared" si="24"/>
        <v>-4.5576407506702395E-2</v>
      </c>
      <c r="D139">
        <v>1.9550000000000001</v>
      </c>
      <c r="E139">
        <v>11.0481</v>
      </c>
      <c r="F139" s="17">
        <f t="shared" si="22"/>
        <v>2.8714602618951091E-4</v>
      </c>
      <c r="G139" s="17">
        <f t="shared" si="23"/>
        <v>1.0002871460261895</v>
      </c>
      <c r="H139" s="17">
        <f t="shared" si="25"/>
        <v>-4.5863553532891906E-2</v>
      </c>
      <c r="I139" s="17">
        <f t="shared" si="26"/>
        <v>2.1034655426644417E-3</v>
      </c>
    </row>
    <row r="140" spans="1:19" ht="15.75" x14ac:dyDescent="0.25">
      <c r="A140" s="2">
        <v>40869</v>
      </c>
      <c r="B140">
        <v>3.61</v>
      </c>
      <c r="C140">
        <f t="shared" si="24"/>
        <v>1.4044943820224668E-2</v>
      </c>
      <c r="D140">
        <v>1.917</v>
      </c>
      <c r="E140">
        <v>11.0787</v>
      </c>
      <c r="F140" s="17">
        <f t="shared" si="22"/>
        <v>2.8790108790821556E-4</v>
      </c>
      <c r="G140" s="17">
        <f t="shared" si="23"/>
        <v>1.0002879010879082</v>
      </c>
      <c r="H140" s="17">
        <f t="shared" si="25"/>
        <v>1.3757042732316453E-2</v>
      </c>
      <c r="I140" s="17">
        <f t="shared" si="26"/>
        <v>1.8925622473878092E-4</v>
      </c>
    </row>
    <row r="141" spans="1:19" ht="15.75" x14ac:dyDescent="0.25">
      <c r="A141" s="2">
        <v>40870</v>
      </c>
      <c r="B141">
        <v>3.51</v>
      </c>
      <c r="C141">
        <f t="shared" si="24"/>
        <v>-2.7700831024930775E-2</v>
      </c>
      <c r="D141">
        <v>1.8835</v>
      </c>
      <c r="E141">
        <v>11.1839</v>
      </c>
      <c r="F141" s="17">
        <f t="shared" si="22"/>
        <v>2.9049533950153972E-4</v>
      </c>
      <c r="G141" s="17">
        <f t="shared" si="23"/>
        <v>1.0002904953395015</v>
      </c>
      <c r="H141" s="17">
        <f t="shared" si="25"/>
        <v>-2.7991326364432315E-2</v>
      </c>
      <c r="I141" s="17">
        <f t="shared" si="26"/>
        <v>7.8351435164016362E-4</v>
      </c>
    </row>
    <row r="142" spans="1:19" ht="15.75" x14ac:dyDescent="0.25">
      <c r="A142" s="2">
        <v>40872</v>
      </c>
      <c r="B142">
        <v>3.44</v>
      </c>
      <c r="C142">
        <f t="shared" si="24"/>
        <v>-1.9943019943019898E-2</v>
      </c>
      <c r="D142">
        <v>1.9635</v>
      </c>
      <c r="E142">
        <v>11.217599999999999</v>
      </c>
      <c r="F142" s="17">
        <f t="shared" si="22"/>
        <v>2.9132587011604372E-4</v>
      </c>
      <c r="G142" s="17">
        <f t="shared" si="23"/>
        <v>1.000291325870116</v>
      </c>
      <c r="H142" s="17">
        <f t="shared" si="25"/>
        <v>-2.0234345813135941E-2</v>
      </c>
      <c r="I142" s="17">
        <f t="shared" si="26"/>
        <v>4.09428750485572E-4</v>
      </c>
    </row>
    <row r="143" spans="1:19" ht="15.75" x14ac:dyDescent="0.25">
      <c r="A143" s="2">
        <v>40875</v>
      </c>
      <c r="B143">
        <v>3.5</v>
      </c>
      <c r="C143">
        <f t="shared" si="24"/>
        <v>1.7441860465116296E-2</v>
      </c>
      <c r="D143">
        <v>1.9739</v>
      </c>
      <c r="E143">
        <v>11.093400000000001</v>
      </c>
      <c r="F143" s="17">
        <f t="shared" si="22"/>
        <v>2.8826373987844711E-4</v>
      </c>
      <c r="G143" s="17">
        <f t="shared" si="23"/>
        <v>1.0002882637398784</v>
      </c>
      <c r="H143" s="17">
        <f t="shared" si="25"/>
        <v>1.7153596725237849E-2</v>
      </c>
      <c r="I143" s="17">
        <f t="shared" si="26"/>
        <v>2.9424588061209068E-4</v>
      </c>
    </row>
    <row r="144" spans="1:19" ht="15.75" x14ac:dyDescent="0.25">
      <c r="A144" s="2">
        <v>40876</v>
      </c>
      <c r="B144">
        <v>3.26</v>
      </c>
      <c r="C144">
        <f t="shared" si="24"/>
        <v>-6.857142857142863E-2</v>
      </c>
      <c r="D144">
        <v>1.9912999999999998</v>
      </c>
      <c r="E144">
        <v>11.0587</v>
      </c>
      <c r="F144" s="17">
        <f t="shared" si="22"/>
        <v>2.8740760700340928E-4</v>
      </c>
      <c r="G144" s="17">
        <f t="shared" si="23"/>
        <v>1.0002874076070034</v>
      </c>
      <c r="H144" s="17">
        <f t="shared" si="25"/>
        <v>-6.885883617843204E-2</v>
      </c>
      <c r="I144" s="17">
        <f t="shared" si="26"/>
        <v>4.7415393198481414E-3</v>
      </c>
    </row>
    <row r="145" spans="1:9" ht="15.75" x14ac:dyDescent="0.25">
      <c r="A145" s="2">
        <v>40877</v>
      </c>
      <c r="B145">
        <v>3.5300000000000002</v>
      </c>
      <c r="C145">
        <f t="shared" si="24"/>
        <v>8.2822085889570699E-2</v>
      </c>
      <c r="D145">
        <v>2.0680000000000001</v>
      </c>
      <c r="E145">
        <v>10.8675</v>
      </c>
      <c r="F145" s="17">
        <f t="shared" si="22"/>
        <v>2.8268545104692677E-4</v>
      </c>
      <c r="G145" s="17">
        <f t="shared" si="23"/>
        <v>1.0002826854510469</v>
      </c>
      <c r="H145" s="17">
        <f t="shared" si="25"/>
        <v>8.2539400438523772E-2</v>
      </c>
      <c r="I145" s="17">
        <f t="shared" si="26"/>
        <v>6.8127526247509784E-3</v>
      </c>
    </row>
    <row r="146" spans="1:9" ht="15.75" x14ac:dyDescent="0.25">
      <c r="A146" s="2">
        <v>40878</v>
      </c>
      <c r="B146">
        <v>3.56</v>
      </c>
      <c r="C146">
        <f t="shared" si="24"/>
        <v>8.4985835694050427E-3</v>
      </c>
      <c r="D146">
        <v>2.0872999999999999</v>
      </c>
      <c r="E146">
        <v>10.854699999999999</v>
      </c>
      <c r="F146" s="17">
        <f t="shared" si="22"/>
        <v>2.8236903346678943E-4</v>
      </c>
      <c r="G146" s="17">
        <f t="shared" si="23"/>
        <v>1.0002823690334668</v>
      </c>
      <c r="H146" s="17">
        <f t="shared" si="25"/>
        <v>8.2162145359382533E-3</v>
      </c>
      <c r="I146" s="17">
        <f t="shared" si="26"/>
        <v>6.750618130056305E-5</v>
      </c>
    </row>
    <row r="147" spans="1:9" ht="15.75" x14ac:dyDescent="0.25">
      <c r="A147" s="2">
        <v>40879</v>
      </c>
      <c r="B147">
        <v>3.81</v>
      </c>
      <c r="C147">
        <f t="shared" si="24"/>
        <v>7.02247191011236E-2</v>
      </c>
      <c r="D147">
        <v>2.0331000000000001</v>
      </c>
      <c r="E147">
        <v>10.8354</v>
      </c>
      <c r="F147" s="17">
        <f t="shared" si="22"/>
        <v>2.8189186619065332E-4</v>
      </c>
      <c r="G147" s="17">
        <f t="shared" si="23"/>
        <v>1.0002818918661907</v>
      </c>
      <c r="H147" s="17">
        <f t="shared" si="25"/>
        <v>6.9942827234932947E-2</v>
      </c>
      <c r="I147" s="17">
        <f t="shared" si="26"/>
        <v>4.8919990816156779E-3</v>
      </c>
    </row>
    <row r="148" spans="1:9" ht="15.75" x14ac:dyDescent="0.25">
      <c r="A148" s="2">
        <v>40882</v>
      </c>
      <c r="B148">
        <v>3.79</v>
      </c>
      <c r="C148">
        <f t="shared" si="24"/>
        <v>-5.2493438320210016E-3</v>
      </c>
      <c r="D148">
        <v>2.0436000000000001</v>
      </c>
      <c r="E148">
        <v>10.7803</v>
      </c>
      <c r="F148" s="17">
        <f t="shared" si="22"/>
        <v>2.8052913459308826E-4</v>
      </c>
      <c r="G148" s="17">
        <f t="shared" si="23"/>
        <v>1.0002805291345931</v>
      </c>
      <c r="H148" s="17">
        <f t="shared" si="25"/>
        <v>-5.5298729666140899E-3</v>
      </c>
      <c r="I148" s="17">
        <f t="shared" si="26"/>
        <v>3.0579495026889312E-5</v>
      </c>
    </row>
    <row r="149" spans="1:9" ht="15.75" x14ac:dyDescent="0.25">
      <c r="A149" s="2">
        <v>40883</v>
      </c>
      <c r="B149">
        <v>3.67</v>
      </c>
      <c r="C149">
        <f t="shared" si="24"/>
        <v>-3.1662269129287629E-2</v>
      </c>
      <c r="D149">
        <v>2.0891000000000002</v>
      </c>
      <c r="E149">
        <v>10.765000000000001</v>
      </c>
      <c r="F149" s="17">
        <f t="shared" si="22"/>
        <v>2.8015061553166021E-4</v>
      </c>
      <c r="G149" s="17">
        <f t="shared" si="23"/>
        <v>1.0002801506155317</v>
      </c>
      <c r="H149" s="17">
        <f t="shared" si="25"/>
        <v>-3.1942419744819289E-2</v>
      </c>
      <c r="I149" s="17">
        <f t="shared" si="26"/>
        <v>1.0203181791542213E-3</v>
      </c>
    </row>
    <row r="150" spans="1:9" ht="15.75" x14ac:dyDescent="0.25">
      <c r="A150" s="2">
        <v>40884</v>
      </c>
      <c r="B150">
        <v>3.7</v>
      </c>
      <c r="C150">
        <f t="shared" si="24"/>
        <v>8.1743869209809951E-3</v>
      </c>
      <c r="D150">
        <v>2.0295999999999998</v>
      </c>
      <c r="E150">
        <v>10.712</v>
      </c>
      <c r="F150" s="17">
        <f t="shared" si="22"/>
        <v>2.7883900243952375E-4</v>
      </c>
      <c r="G150" s="17">
        <f t="shared" si="23"/>
        <v>1.0002788390024395</v>
      </c>
      <c r="H150" s="17">
        <f t="shared" si="25"/>
        <v>7.8955479185414713E-3</v>
      </c>
      <c r="I150" s="17">
        <f t="shared" si="26"/>
        <v>6.2339676933984562E-5</v>
      </c>
    </row>
    <row r="151" spans="1:9" ht="15.75" x14ac:dyDescent="0.25">
      <c r="A151" s="2">
        <v>40885</v>
      </c>
      <c r="B151">
        <v>3.67</v>
      </c>
      <c r="C151">
        <f t="shared" si="24"/>
        <v>-8.1081081081081745E-3</v>
      </c>
      <c r="D151">
        <v>1.9704000000000002</v>
      </c>
      <c r="E151">
        <v>10.7911</v>
      </c>
      <c r="F151" s="17">
        <f t="shared" si="22"/>
        <v>2.8079629313126908E-4</v>
      </c>
      <c r="G151" s="17">
        <f t="shared" si="23"/>
        <v>1.0002807962931313</v>
      </c>
      <c r="H151" s="17">
        <f t="shared" si="25"/>
        <v>-8.3889044012394436E-3</v>
      </c>
      <c r="I151" s="17">
        <f t="shared" si="26"/>
        <v>7.0373717053134505E-5</v>
      </c>
    </row>
    <row r="152" spans="1:9" ht="15.75" x14ac:dyDescent="0.25">
      <c r="A152" s="2">
        <v>40886</v>
      </c>
      <c r="B152">
        <v>3.61</v>
      </c>
      <c r="C152">
        <f t="shared" si="24"/>
        <v>-1.6348773841961869E-2</v>
      </c>
      <c r="D152">
        <v>2.0611000000000002</v>
      </c>
      <c r="E152">
        <v>10.7165</v>
      </c>
      <c r="F152" s="17">
        <f t="shared" si="22"/>
        <v>2.7895039013836609E-4</v>
      </c>
      <c r="G152" s="17">
        <f t="shared" si="23"/>
        <v>1.0002789503901384</v>
      </c>
      <c r="H152" s="17">
        <f t="shared" si="25"/>
        <v>-1.6627724232100235E-2</v>
      </c>
      <c r="I152" s="17">
        <f t="shared" si="26"/>
        <v>2.7648121313877337E-4</v>
      </c>
    </row>
    <row r="153" spans="1:9" ht="15.75" x14ac:dyDescent="0.25">
      <c r="A153" s="2">
        <v>40889</v>
      </c>
      <c r="B153">
        <v>3.56</v>
      </c>
      <c r="C153">
        <f t="shared" si="24"/>
        <v>-1.3850415512465325E-2</v>
      </c>
      <c r="D153">
        <v>2.0121000000000002</v>
      </c>
      <c r="E153">
        <v>10.785399999999999</v>
      </c>
      <c r="F153" s="17">
        <f t="shared" si="22"/>
        <v>2.8065529602816497E-4</v>
      </c>
      <c r="G153" s="17">
        <f t="shared" si="23"/>
        <v>1.0002806552960282</v>
      </c>
      <c r="H153" s="17">
        <f t="shared" si="25"/>
        <v>-1.413107080849349E-2</v>
      </c>
      <c r="I153" s="17">
        <f t="shared" si="26"/>
        <v>1.9968716219465686E-4</v>
      </c>
    </row>
    <row r="154" spans="1:9" ht="15.75" x14ac:dyDescent="0.25">
      <c r="A154" s="2">
        <v>40890</v>
      </c>
      <c r="B154">
        <v>3.49</v>
      </c>
      <c r="C154">
        <f t="shared" si="24"/>
        <v>-1.9662921348314561E-2</v>
      </c>
      <c r="D154">
        <v>1.9651000000000001</v>
      </c>
      <c r="E154">
        <v>10.824</v>
      </c>
      <c r="F154" s="17">
        <f t="shared" si="22"/>
        <v>2.8160997716053515E-4</v>
      </c>
      <c r="G154" s="17">
        <f t="shared" si="23"/>
        <v>1.0002816099771605</v>
      </c>
      <c r="H154" s="17">
        <f t="shared" si="25"/>
        <v>-1.9944531325475096E-2</v>
      </c>
      <c r="I154" s="17">
        <f t="shared" si="26"/>
        <v>3.977843297928574E-4</v>
      </c>
    </row>
    <row r="155" spans="1:9" ht="15.75" x14ac:dyDescent="0.25">
      <c r="A155" s="2">
        <v>40891</v>
      </c>
      <c r="B155">
        <v>3.45</v>
      </c>
      <c r="C155">
        <f t="shared" si="24"/>
        <v>-1.1461318051575941E-2</v>
      </c>
      <c r="D155">
        <v>1.9026999999999998</v>
      </c>
      <c r="E155">
        <v>10.8727</v>
      </c>
      <c r="F155" s="17">
        <f t="shared" si="22"/>
        <v>2.8281398528262613E-4</v>
      </c>
      <c r="G155" s="17">
        <f t="shared" si="23"/>
        <v>1.0002828139852826</v>
      </c>
      <c r="H155" s="17">
        <f t="shared" si="25"/>
        <v>-1.1744132036858567E-2</v>
      </c>
      <c r="I155" s="17">
        <f t="shared" si="26"/>
        <v>1.3792463729916777E-4</v>
      </c>
    </row>
    <row r="156" spans="1:9" ht="15.75" x14ac:dyDescent="0.25">
      <c r="A156" s="2">
        <v>40892</v>
      </c>
      <c r="B156">
        <v>3.38</v>
      </c>
      <c r="C156">
        <f t="shared" si="24"/>
        <v>-2.028985507246385E-2</v>
      </c>
      <c r="D156">
        <v>1.9079000000000002</v>
      </c>
      <c r="E156">
        <v>10.851800000000001</v>
      </c>
      <c r="F156" s="17">
        <f t="shared" si="22"/>
        <v>2.8229734004625584E-4</v>
      </c>
      <c r="G156" s="17">
        <f t="shared" si="23"/>
        <v>1.0002822973400463</v>
      </c>
      <c r="H156" s="17">
        <f t="shared" si="25"/>
        <v>-2.0572152412510106E-2</v>
      </c>
      <c r="I156" s="17">
        <f t="shared" si="26"/>
        <v>4.2321345488354536E-4</v>
      </c>
    </row>
    <row r="157" spans="1:9" ht="15.75" x14ac:dyDescent="0.25">
      <c r="A157" s="2">
        <v>40893</v>
      </c>
      <c r="B157">
        <v>3.32</v>
      </c>
      <c r="C157">
        <f t="shared" si="24"/>
        <v>-1.7751479289940846E-2</v>
      </c>
      <c r="D157">
        <v>1.8473999999999999</v>
      </c>
      <c r="E157">
        <v>10.8497</v>
      </c>
      <c r="F157" s="17">
        <f t="shared" si="22"/>
        <v>2.8224542295340882E-4</v>
      </c>
      <c r="G157" s="17">
        <f t="shared" si="23"/>
        <v>1.0002822454229534</v>
      </c>
      <c r="H157" s="17">
        <f t="shared" si="25"/>
        <v>-1.8033724712894255E-2</v>
      </c>
      <c r="I157" s="17">
        <f t="shared" si="26"/>
        <v>3.2521522702045296E-4</v>
      </c>
    </row>
    <row r="158" spans="1:9" ht="15.75" x14ac:dyDescent="0.25">
      <c r="A158" s="2">
        <v>40896</v>
      </c>
      <c r="B158">
        <v>3.3</v>
      </c>
      <c r="C158">
        <f t="shared" si="24"/>
        <v>-6.0240963855421742E-3</v>
      </c>
      <c r="D158">
        <v>1.8096000000000001</v>
      </c>
      <c r="E158">
        <v>10.8756</v>
      </c>
      <c r="F158" s="17">
        <f t="shared" si="22"/>
        <v>2.8288566522594039E-4</v>
      </c>
      <c r="G158" s="17">
        <f t="shared" si="23"/>
        <v>1.0002828856652259</v>
      </c>
      <c r="H158" s="17">
        <f t="shared" si="25"/>
        <v>-6.3069820507681146E-3</v>
      </c>
      <c r="I158" s="17">
        <f t="shared" si="26"/>
        <v>3.9778022588711173E-5</v>
      </c>
    </row>
    <row r="159" spans="1:9" ht="15.75" x14ac:dyDescent="0.25">
      <c r="A159" s="2">
        <v>40897</v>
      </c>
      <c r="B159">
        <v>3.31</v>
      </c>
      <c r="C159">
        <f t="shared" si="24"/>
        <v>3.0303030303031006E-3</v>
      </c>
      <c r="D159">
        <v>1.9233</v>
      </c>
      <c r="E159">
        <v>10.7599</v>
      </c>
      <c r="F159" s="17">
        <f t="shared" si="22"/>
        <v>2.8002443092400853E-4</v>
      </c>
      <c r="G159" s="17">
        <f t="shared" si="23"/>
        <v>1.000280024430924</v>
      </c>
      <c r="H159" s="17">
        <f t="shared" si="25"/>
        <v>2.750278599379092E-3</v>
      </c>
      <c r="I159" s="17">
        <f t="shared" si="26"/>
        <v>7.5640323742026203E-6</v>
      </c>
    </row>
    <row r="160" spans="1:9" ht="15.75" x14ac:dyDescent="0.25">
      <c r="A160" s="2">
        <v>40898</v>
      </c>
      <c r="B160">
        <v>3.43</v>
      </c>
      <c r="C160">
        <f t="shared" si="24"/>
        <v>3.6253776435045348E-2</v>
      </c>
      <c r="D160">
        <v>1.9668000000000001</v>
      </c>
      <c r="E160">
        <v>10.714700000000001</v>
      </c>
      <c r="F160" s="17">
        <f t="shared" si="22"/>
        <v>2.7890583560052917E-4</v>
      </c>
      <c r="G160" s="17">
        <f t="shared" si="23"/>
        <v>1.0002789058356005</v>
      </c>
      <c r="H160" s="17">
        <f t="shared" si="25"/>
        <v>3.5974870599444819E-2</v>
      </c>
      <c r="I160" s="17">
        <f t="shared" si="26"/>
        <v>1.2941913146467992E-3</v>
      </c>
    </row>
    <row r="161" spans="1:9" ht="15.75" x14ac:dyDescent="0.25">
      <c r="A161" s="2">
        <v>40899</v>
      </c>
      <c r="B161">
        <v>3.69</v>
      </c>
      <c r="C161">
        <f t="shared" si="24"/>
        <v>7.5801749271136962E-2</v>
      </c>
      <c r="D161">
        <v>1.9476</v>
      </c>
      <c r="E161">
        <v>10.682700000000001</v>
      </c>
      <c r="F161" s="17">
        <f t="shared" si="22"/>
        <v>2.7811363433016822E-4</v>
      </c>
      <c r="G161" s="17">
        <f t="shared" si="23"/>
        <v>1.0002781136343302</v>
      </c>
      <c r="H161" s="17">
        <f t="shared" si="25"/>
        <v>7.5523635636806793E-2</v>
      </c>
      <c r="I161" s="17">
        <f t="shared" si="26"/>
        <v>5.7038195398011532E-3</v>
      </c>
    </row>
    <row r="162" spans="1:9" ht="15.75" x14ac:dyDescent="0.25">
      <c r="A162" s="2">
        <v>40900</v>
      </c>
      <c r="B162">
        <v>3.66</v>
      </c>
      <c r="C162">
        <f t="shared" si="24"/>
        <v>-8.1300813008129552E-3</v>
      </c>
      <c r="D162">
        <v>2.0244</v>
      </c>
      <c r="E162">
        <v>10.636200000000001</v>
      </c>
      <c r="F162" s="17">
        <f t="shared" si="22"/>
        <v>2.7696205965921372E-4</v>
      </c>
      <c r="G162" s="17">
        <f t="shared" si="23"/>
        <v>1.0002769620596592</v>
      </c>
      <c r="H162" s="17">
        <f t="shared" si="25"/>
        <v>-8.4070433604721689E-3</v>
      </c>
      <c r="I162" s="17">
        <f t="shared" si="26"/>
        <v>7.067837806485918E-5</v>
      </c>
    </row>
    <row r="163" spans="1:9" ht="15.75" x14ac:dyDescent="0.25">
      <c r="A163" s="2">
        <v>40904</v>
      </c>
      <c r="B163">
        <v>3.5300000000000002</v>
      </c>
      <c r="C163">
        <f t="shared" si="24"/>
        <v>-3.5519125683060079E-2</v>
      </c>
      <c r="D163">
        <v>2.0051999999999999</v>
      </c>
      <c r="E163">
        <v>10.638199999999999</v>
      </c>
      <c r="F163" s="17">
        <f t="shared" si="22"/>
        <v>2.7701159968551714E-4</v>
      </c>
      <c r="G163" s="17">
        <f t="shared" si="23"/>
        <v>1.0002770115996855</v>
      </c>
      <c r="H163" s="17">
        <f t="shared" si="25"/>
        <v>-3.5796137282745596E-2</v>
      </c>
      <c r="I163" s="17">
        <f t="shared" si="26"/>
        <v>1.2813634443651692E-3</v>
      </c>
    </row>
    <row r="164" spans="1:9" ht="15.75" x14ac:dyDescent="0.25">
      <c r="A164" s="2">
        <v>40905</v>
      </c>
      <c r="B164">
        <v>3.51</v>
      </c>
      <c r="C164">
        <f t="shared" si="24"/>
        <v>-5.6657223796035298E-3</v>
      </c>
      <c r="D164">
        <v>1.9161999999999999</v>
      </c>
      <c r="E164">
        <v>10.702400000000001</v>
      </c>
      <c r="F164" s="17">
        <f t="shared" si="22"/>
        <v>2.7860136025714688E-4</v>
      </c>
      <c r="G164" s="17">
        <f t="shared" si="23"/>
        <v>1.0002786013602571</v>
      </c>
      <c r="H164" s="17">
        <f t="shared" si="25"/>
        <v>-5.9443237398606767E-3</v>
      </c>
      <c r="I164" s="17">
        <f t="shared" si="26"/>
        <v>3.5334984724271225E-5</v>
      </c>
    </row>
    <row r="165" spans="1:9" ht="15.75" x14ac:dyDescent="0.25">
      <c r="A165" s="2">
        <v>40906</v>
      </c>
      <c r="B165">
        <v>3.39</v>
      </c>
      <c r="C165">
        <f t="shared" si="24"/>
        <v>-3.4188034188034094E-2</v>
      </c>
      <c r="D165">
        <v>1.8988</v>
      </c>
      <c r="E165">
        <v>10.6609</v>
      </c>
      <c r="F165" s="17">
        <f t="shared" si="22"/>
        <v>2.7757381639914591E-4</v>
      </c>
      <c r="G165" s="17">
        <f t="shared" si="23"/>
        <v>1.0002775738163991</v>
      </c>
      <c r="H165" s="17">
        <f t="shared" si="25"/>
        <v>-3.446560800443324E-2</v>
      </c>
      <c r="I165" s="17">
        <f t="shared" si="26"/>
        <v>1.1878781351152526E-3</v>
      </c>
    </row>
    <row r="166" spans="1:9" ht="15.75" x14ac:dyDescent="0.25">
      <c r="A166" s="2">
        <v>40907</v>
      </c>
      <c r="B166">
        <v>3.38</v>
      </c>
      <c r="C166">
        <f t="shared" si="24"/>
        <v>-2.9498525073746993E-3</v>
      </c>
      <c r="D166">
        <v>1.8761999999999999</v>
      </c>
      <c r="E166">
        <v>10.686999999999999</v>
      </c>
      <c r="F166" s="17">
        <f t="shared" si="22"/>
        <v>2.7822009965894345E-4</v>
      </c>
      <c r="G166" s="17">
        <f t="shared" si="23"/>
        <v>1.0002782200996589</v>
      </c>
      <c r="H166" s="17">
        <f t="shared" si="25"/>
        <v>-3.2280726070336428E-3</v>
      </c>
      <c r="I166" s="17">
        <f t="shared" si="26"/>
        <v>1.0420452756280978E-5</v>
      </c>
    </row>
    <row r="167" spans="1:9" ht="15.75" x14ac:dyDescent="0.25">
      <c r="A167" s="2">
        <v>40911</v>
      </c>
      <c r="B167">
        <v>3.67</v>
      </c>
      <c r="C167">
        <f t="shared" si="24"/>
        <v>8.5798816568047345E-2</v>
      </c>
      <c r="D167">
        <v>1.9474</v>
      </c>
      <c r="E167">
        <v>11.0021</v>
      </c>
      <c r="F167" s="17">
        <f t="shared" si="22"/>
        <v>2.8601057559529686E-4</v>
      </c>
      <c r="G167" s="17">
        <f t="shared" si="23"/>
        <v>1.0002860105755953</v>
      </c>
      <c r="H167" s="17">
        <f t="shared" si="25"/>
        <v>8.5512805992452048E-2</v>
      </c>
      <c r="I167" s="17">
        <f t="shared" si="26"/>
        <v>7.3124399887027434E-3</v>
      </c>
    </row>
    <row r="168" spans="1:9" ht="15.75" x14ac:dyDescent="0.25">
      <c r="A168" s="2">
        <v>40912</v>
      </c>
      <c r="B168">
        <v>3.64</v>
      </c>
      <c r="C168">
        <f t="shared" si="24"/>
        <v>-8.1743869209808737E-3</v>
      </c>
      <c r="D168">
        <v>1.9771000000000001</v>
      </c>
      <c r="E168">
        <v>11.111700000000001</v>
      </c>
      <c r="F168" s="17">
        <f t="shared" si="22"/>
        <v>2.8871513771222546E-4</v>
      </c>
      <c r="G168" s="17">
        <f t="shared" si="23"/>
        <v>1.0002887151377122</v>
      </c>
      <c r="H168" s="17">
        <f t="shared" si="25"/>
        <v>-8.4631020586930991E-3</v>
      </c>
      <c r="I168" s="17">
        <f t="shared" si="26"/>
        <v>7.1624096455855378E-5</v>
      </c>
    </row>
    <row r="169" spans="1:9" ht="15.75" x14ac:dyDescent="0.25">
      <c r="A169" s="2">
        <v>40913</v>
      </c>
      <c r="B169">
        <v>3.56</v>
      </c>
      <c r="C169">
        <f t="shared" si="24"/>
        <v>-2.1978021978021997E-2</v>
      </c>
      <c r="D169">
        <v>1.9946000000000002</v>
      </c>
      <c r="E169">
        <v>11.1309</v>
      </c>
      <c r="F169" s="17">
        <f t="shared" si="22"/>
        <v>2.8918865574634189E-4</v>
      </c>
      <c r="G169" s="17">
        <f t="shared" si="23"/>
        <v>1.0002891886557463</v>
      </c>
      <c r="H169" s="17">
        <f t="shared" si="25"/>
        <v>-2.2267210633768339E-2</v>
      </c>
      <c r="I169" s="17">
        <f t="shared" si="26"/>
        <v>4.9582866940860583E-4</v>
      </c>
    </row>
    <row r="170" spans="1:9" ht="15.75" x14ac:dyDescent="0.25">
      <c r="A170" s="2">
        <v>40914</v>
      </c>
      <c r="B170">
        <v>3.58</v>
      </c>
      <c r="C170">
        <f t="shared" si="24"/>
        <v>5.6179775280898927E-3</v>
      </c>
      <c r="D170">
        <v>1.9578</v>
      </c>
      <c r="E170">
        <v>11.25</v>
      </c>
      <c r="F170" s="17">
        <f t="shared" si="22"/>
        <v>2.9212412585777336E-4</v>
      </c>
      <c r="G170" s="17">
        <f t="shared" si="23"/>
        <v>1.0002921241258578</v>
      </c>
      <c r="H170" s="17">
        <f t="shared" si="25"/>
        <v>5.3258534022321193E-3</v>
      </c>
      <c r="I170" s="17">
        <f t="shared" si="26"/>
        <v>2.8364714462067441E-5</v>
      </c>
    </row>
    <row r="171" spans="1:9" ht="15.75" x14ac:dyDescent="0.25">
      <c r="A171" s="2">
        <v>40917</v>
      </c>
      <c r="B171">
        <v>3.48</v>
      </c>
      <c r="C171">
        <f t="shared" si="24"/>
        <v>-2.7932960893854771E-2</v>
      </c>
      <c r="D171">
        <v>1.9578</v>
      </c>
      <c r="E171">
        <v>11.255000000000001</v>
      </c>
      <c r="F171" s="17">
        <f t="shared" si="22"/>
        <v>2.9224729282195661E-4</v>
      </c>
      <c r="G171" s="17">
        <f t="shared" si="23"/>
        <v>1.000292247292822</v>
      </c>
      <c r="H171" s="17">
        <f t="shared" si="25"/>
        <v>-2.8225208186676728E-2</v>
      </c>
      <c r="I171" s="17">
        <f t="shared" si="26"/>
        <v>7.9666237718124301E-4</v>
      </c>
    </row>
    <row r="172" spans="1:9" ht="15.75" x14ac:dyDescent="0.25">
      <c r="A172" s="2">
        <v>40918</v>
      </c>
      <c r="B172">
        <v>3.31</v>
      </c>
      <c r="C172">
        <f t="shared" si="24"/>
        <v>-4.885057471264366E-2</v>
      </c>
      <c r="D172">
        <v>1.9683000000000002</v>
      </c>
      <c r="E172">
        <v>11.257300000000001</v>
      </c>
      <c r="F172" s="17">
        <f t="shared" si="22"/>
        <v>2.9230394777179924E-4</v>
      </c>
      <c r="G172" s="17">
        <f t="shared" si="23"/>
        <v>1.0002923039477718</v>
      </c>
      <c r="H172" s="17">
        <f t="shared" si="25"/>
        <v>-4.9142878660415459E-2</v>
      </c>
      <c r="I172" s="17">
        <f t="shared" si="26"/>
        <v>2.4150225230323173E-3</v>
      </c>
    </row>
    <row r="173" spans="1:9" ht="15.75" x14ac:dyDescent="0.25">
      <c r="A173" s="2">
        <v>40919</v>
      </c>
      <c r="B173">
        <v>3.25</v>
      </c>
      <c r="C173">
        <f t="shared" si="24"/>
        <v>-1.8126888217522674E-2</v>
      </c>
      <c r="D173">
        <v>1.9036999999999999</v>
      </c>
      <c r="E173">
        <v>11.259600000000001</v>
      </c>
      <c r="F173" s="17">
        <f t="shared" si="22"/>
        <v>2.9236060155368726E-4</v>
      </c>
      <c r="G173" s="17">
        <f t="shared" si="23"/>
        <v>1.0002923606015537</v>
      </c>
      <c r="H173" s="17">
        <f t="shared" si="25"/>
        <v>-1.8419248819076361E-2</v>
      </c>
      <c r="I173" s="17">
        <f t="shared" si="26"/>
        <v>3.3926872705904594E-4</v>
      </c>
    </row>
    <row r="174" spans="1:9" ht="15.75" x14ac:dyDescent="0.25">
      <c r="A174" s="2">
        <v>40920</v>
      </c>
      <c r="B174">
        <v>3.29</v>
      </c>
      <c r="C174">
        <f t="shared" si="24"/>
        <v>1.2307692307692318E-2</v>
      </c>
      <c r="D174">
        <v>1.9228000000000001</v>
      </c>
      <c r="E174">
        <v>11.212899999999999</v>
      </c>
      <c r="F174" s="17">
        <f t="shared" si="22"/>
        <v>2.9121005449828097E-4</v>
      </c>
      <c r="G174" s="17">
        <f t="shared" si="23"/>
        <v>1.0002912100544983</v>
      </c>
      <c r="H174" s="17">
        <f t="shared" si="25"/>
        <v>1.2016482253194037E-2</v>
      </c>
      <c r="I174" s="17">
        <f t="shared" si="26"/>
        <v>1.4439584574132725E-4</v>
      </c>
    </row>
    <row r="175" spans="1:9" ht="15.75" x14ac:dyDescent="0.25">
      <c r="A175" s="2">
        <v>40921</v>
      </c>
      <c r="B175">
        <v>3.2500999999999998</v>
      </c>
      <c r="C175">
        <f t="shared" si="24"/>
        <v>-1.2127659574468166E-2</v>
      </c>
      <c r="D175">
        <v>1.8635999999999999</v>
      </c>
      <c r="E175">
        <v>11.2049</v>
      </c>
      <c r="F175" s="17">
        <f t="shared" si="22"/>
        <v>2.9101291030597665E-4</v>
      </c>
      <c r="G175" s="17">
        <f t="shared" si="23"/>
        <v>1.000291012910306</v>
      </c>
      <c r="H175" s="17">
        <f t="shared" si="25"/>
        <v>-1.2418672484774143E-2</v>
      </c>
      <c r="I175" s="17">
        <f t="shared" si="26"/>
        <v>1.5422342628408639E-4</v>
      </c>
    </row>
    <row r="176" spans="1:9" ht="15.75" x14ac:dyDescent="0.25">
      <c r="A176" s="2">
        <v>40925</v>
      </c>
      <c r="B176">
        <v>3.2800000000000002</v>
      </c>
      <c r="C176">
        <f t="shared" si="24"/>
        <v>9.1997169317868631E-3</v>
      </c>
      <c r="D176">
        <v>1.8566</v>
      </c>
      <c r="E176">
        <v>11.207699999999999</v>
      </c>
      <c r="F176" s="17">
        <f t="shared" si="22"/>
        <v>2.9108191238202963E-4</v>
      </c>
      <c r="G176" s="17">
        <f t="shared" si="23"/>
        <v>1.000291081912382</v>
      </c>
      <c r="H176" s="17">
        <f t="shared" si="25"/>
        <v>8.9086350194048335E-3</v>
      </c>
      <c r="I176" s="17">
        <f t="shared" si="26"/>
        <v>7.9363777908966158E-5</v>
      </c>
    </row>
    <row r="177" spans="1:9" ht="15.75" x14ac:dyDescent="0.25">
      <c r="A177" s="2">
        <v>40926</v>
      </c>
      <c r="B177">
        <v>3.03</v>
      </c>
      <c r="C177">
        <f t="shared" si="24"/>
        <v>-7.6219512195122074E-2</v>
      </c>
      <c r="D177">
        <v>1.8982999999999999</v>
      </c>
      <c r="E177">
        <v>11.1488</v>
      </c>
      <c r="F177" s="17">
        <f t="shared" si="22"/>
        <v>2.8963003918303087E-4</v>
      </c>
      <c r="G177" s="17">
        <f t="shared" si="23"/>
        <v>1.000289630039183</v>
      </c>
      <c r="H177" s="17">
        <f t="shared" si="25"/>
        <v>-7.6509142234305105E-2</v>
      </c>
      <c r="I177" s="17">
        <f t="shared" si="26"/>
        <v>5.853648845429129E-3</v>
      </c>
    </row>
    <row r="178" spans="1:9" ht="15.75" x14ac:dyDescent="0.25">
      <c r="A178" s="2">
        <v>40927</v>
      </c>
      <c r="B178">
        <v>3.2</v>
      </c>
      <c r="C178">
        <f t="shared" si="24"/>
        <v>5.6105610561056229E-2</v>
      </c>
      <c r="D178">
        <v>1.9769999999999999</v>
      </c>
      <c r="E178">
        <v>11.118499999999999</v>
      </c>
      <c r="F178" s="17">
        <f t="shared" si="22"/>
        <v>2.8888285134742731E-4</v>
      </c>
      <c r="G178" s="17">
        <f t="shared" si="23"/>
        <v>1.0002888828513474</v>
      </c>
      <c r="H178" s="17">
        <f t="shared" si="25"/>
        <v>5.5816727709708802E-2</v>
      </c>
      <c r="I178" s="17">
        <f t="shared" si="26"/>
        <v>3.1155070922197744E-3</v>
      </c>
    </row>
    <row r="179" spans="1:9" ht="15.75" x14ac:dyDescent="0.25">
      <c r="A179" s="2">
        <v>40928</v>
      </c>
      <c r="B179">
        <v>3.13</v>
      </c>
      <c r="C179">
        <f t="shared" si="24"/>
        <v>-2.1875000000000089E-2</v>
      </c>
      <c r="D179">
        <v>2.0246</v>
      </c>
      <c r="E179">
        <v>11.104900000000001</v>
      </c>
      <c r="F179" s="17">
        <f t="shared" si="22"/>
        <v>2.8854741384076732E-4</v>
      </c>
      <c r="G179" s="17">
        <f t="shared" si="23"/>
        <v>1.0002885474138408</v>
      </c>
      <c r="H179" s="17">
        <f t="shared" si="25"/>
        <v>-2.2163547413840856E-2</v>
      </c>
      <c r="I179" s="17">
        <f t="shared" si="26"/>
        <v>4.9122283396557166E-4</v>
      </c>
    </row>
    <row r="180" spans="1:9" ht="15.75" x14ac:dyDescent="0.25">
      <c r="A180" s="2">
        <v>40931</v>
      </c>
      <c r="B180">
        <v>3.03</v>
      </c>
      <c r="C180">
        <f t="shared" si="24"/>
        <v>-3.1948881789137407E-2</v>
      </c>
      <c r="D180">
        <v>2.0510999999999999</v>
      </c>
      <c r="E180">
        <v>11.1067</v>
      </c>
      <c r="F180" s="17">
        <f t="shared" si="22"/>
        <v>2.8859181233231723E-4</v>
      </c>
      <c r="G180" s="17">
        <f t="shared" si="23"/>
        <v>1.0002885918123323</v>
      </c>
      <c r="H180" s="17">
        <f t="shared" si="25"/>
        <v>-3.2237473601469724E-2</v>
      </c>
      <c r="I180" s="17">
        <f t="shared" si="26"/>
        <v>1.0392547042054573E-3</v>
      </c>
    </row>
    <row r="181" spans="1:9" ht="15.75" x14ac:dyDescent="0.25">
      <c r="A181" s="2">
        <v>40932</v>
      </c>
      <c r="B181">
        <v>2.86</v>
      </c>
      <c r="C181">
        <f t="shared" si="24"/>
        <v>-5.6105610561056084E-2</v>
      </c>
      <c r="D181">
        <v>2.06</v>
      </c>
      <c r="E181">
        <v>11.1144</v>
      </c>
      <c r="F181" s="17">
        <f t="shared" si="22"/>
        <v>2.8878173111612782E-4</v>
      </c>
      <c r="G181" s="17">
        <f t="shared" si="23"/>
        <v>1.0002887817311161</v>
      </c>
      <c r="H181" s="17">
        <f t="shared" si="25"/>
        <v>-5.6394392292172212E-2</v>
      </c>
      <c r="I181" s="17">
        <f t="shared" si="26"/>
        <v>3.1803274820034126E-3</v>
      </c>
    </row>
    <row r="182" spans="1:9" ht="15.75" x14ac:dyDescent="0.25">
      <c r="A182" s="2">
        <v>40933</v>
      </c>
      <c r="B182">
        <v>2.7800000000000002</v>
      </c>
      <c r="C182">
        <f t="shared" si="24"/>
        <v>-2.7972027972027844E-2</v>
      </c>
      <c r="D182">
        <v>1.9946000000000002</v>
      </c>
      <c r="E182">
        <v>11.0838</v>
      </c>
      <c r="F182" s="17">
        <f t="shared" si="22"/>
        <v>2.8802691136053937E-4</v>
      </c>
      <c r="G182" s="17">
        <f t="shared" si="23"/>
        <v>1.0002880269113605</v>
      </c>
      <c r="H182" s="17">
        <f t="shared" si="25"/>
        <v>-2.8260054883388383E-2</v>
      </c>
      <c r="I182" s="17">
        <f t="shared" si="26"/>
        <v>7.9863070201212361E-4</v>
      </c>
    </row>
    <row r="183" spans="1:9" ht="15.75" x14ac:dyDescent="0.25">
      <c r="A183" s="2">
        <v>40934</v>
      </c>
      <c r="B183">
        <v>2.88</v>
      </c>
      <c r="C183">
        <f t="shared" si="24"/>
        <v>3.59712230215826E-2</v>
      </c>
      <c r="D183">
        <v>1.9313</v>
      </c>
      <c r="E183">
        <v>11.085900000000001</v>
      </c>
      <c r="F183" s="17">
        <f t="shared" si="22"/>
        <v>2.8807871934288798E-4</v>
      </c>
      <c r="G183" s="17">
        <f t="shared" si="23"/>
        <v>1.0002880787193429</v>
      </c>
      <c r="H183" s="17">
        <f t="shared" si="25"/>
        <v>3.5683144302239712E-2</v>
      </c>
      <c r="I183" s="17">
        <f t="shared" si="26"/>
        <v>1.2732867872944625E-3</v>
      </c>
    </row>
    <row r="184" spans="1:9" ht="15.75" x14ac:dyDescent="0.25">
      <c r="A184" s="2">
        <v>40935</v>
      </c>
      <c r="B184">
        <v>3.06</v>
      </c>
      <c r="C184">
        <f t="shared" si="24"/>
        <v>6.2500000000000056E-2</v>
      </c>
      <c r="D184">
        <v>1.891</v>
      </c>
      <c r="E184">
        <v>11.117100000000001</v>
      </c>
      <c r="F184" s="17">
        <f t="shared" si="22"/>
        <v>2.8884832290643203E-4</v>
      </c>
      <c r="G184" s="17">
        <f t="shared" si="23"/>
        <v>1.0002888483229064</v>
      </c>
      <c r="H184" s="17">
        <f t="shared" si="25"/>
        <v>6.2211151677093623E-2</v>
      </c>
      <c r="I184" s="17">
        <f t="shared" si="26"/>
        <v>3.8702273929903486E-3</v>
      </c>
    </row>
    <row r="185" spans="1:9" ht="15.75" x14ac:dyDescent="0.25">
      <c r="A185" s="2">
        <v>40938</v>
      </c>
      <c r="B185">
        <v>3.0084</v>
      </c>
      <c r="C185">
        <f t="shared" si="24"/>
        <v>-1.6862745098039245E-2</v>
      </c>
      <c r="D185">
        <v>1.8439000000000001</v>
      </c>
      <c r="E185">
        <v>11.0983</v>
      </c>
      <c r="F185" s="17">
        <f t="shared" si="22"/>
        <v>2.88384613233994E-4</v>
      </c>
      <c r="G185" s="17">
        <f t="shared" si="23"/>
        <v>1.000288384613234</v>
      </c>
      <c r="H185" s="17">
        <f t="shared" si="25"/>
        <v>-1.7151129711273239E-2</v>
      </c>
      <c r="I185" s="17">
        <f t="shared" si="26"/>
        <v>2.9416125037291969E-4</v>
      </c>
    </row>
    <row r="186" spans="1:9" ht="15.75" x14ac:dyDescent="0.25">
      <c r="A186" s="2">
        <v>40939</v>
      </c>
      <c r="B186">
        <v>3.15</v>
      </c>
      <c r="C186">
        <f t="shared" si="24"/>
        <v>4.7068209014758659E-2</v>
      </c>
      <c r="D186">
        <v>1.7970999999999999</v>
      </c>
      <c r="E186">
        <v>11.109299999999999</v>
      </c>
      <c r="F186" s="17">
        <f t="shared" si="22"/>
        <v>2.8865594222060587E-4</v>
      </c>
      <c r="G186" s="17">
        <f t="shared" si="23"/>
        <v>1.0002886559422206</v>
      </c>
      <c r="H186" s="17">
        <f t="shared" si="25"/>
        <v>4.6779553072538053E-2</v>
      </c>
      <c r="I186" s="17">
        <f t="shared" si="26"/>
        <v>2.1883265856664042E-3</v>
      </c>
    </row>
    <row r="187" spans="1:9" ht="15.75" x14ac:dyDescent="0.25">
      <c r="A187" s="2">
        <v>40940</v>
      </c>
      <c r="B187">
        <v>3.36</v>
      </c>
      <c r="C187">
        <f t="shared" si="24"/>
        <v>6.6666666666666652E-2</v>
      </c>
      <c r="D187">
        <v>1.8265</v>
      </c>
      <c r="E187">
        <v>10.9899</v>
      </c>
      <c r="F187" s="17">
        <f t="shared" si="22"/>
        <v>2.8570935562033384E-4</v>
      </c>
      <c r="G187" s="17">
        <f t="shared" si="23"/>
        <v>1.0002857093556203</v>
      </c>
      <c r="H187" s="17">
        <f t="shared" si="25"/>
        <v>6.6380957311046318E-2</v>
      </c>
      <c r="I187" s="17">
        <f t="shared" si="26"/>
        <v>4.4064314935309537E-3</v>
      </c>
    </row>
    <row r="188" spans="1:9" ht="15.75" x14ac:dyDescent="0.25">
      <c r="A188" s="2">
        <v>40941</v>
      </c>
      <c r="B188">
        <v>3.26</v>
      </c>
      <c r="C188">
        <f t="shared" si="24"/>
        <v>-2.9761904761904788E-2</v>
      </c>
      <c r="D188">
        <v>1.8212000000000002</v>
      </c>
      <c r="E188">
        <v>10.951599999999999</v>
      </c>
      <c r="F188" s="17">
        <f t="shared" si="22"/>
        <v>2.8476350783446236E-4</v>
      </c>
      <c r="G188" s="17">
        <f t="shared" si="23"/>
        <v>1.0002847635078345</v>
      </c>
      <c r="H188" s="17">
        <f t="shared" si="25"/>
        <v>-3.004666826973925E-2</v>
      </c>
      <c r="I188" s="17">
        <f t="shared" si="26"/>
        <v>9.028022741117555E-4</v>
      </c>
    </row>
    <row r="189" spans="1:9" ht="15.75" x14ac:dyDescent="0.25">
      <c r="A189" s="2">
        <v>40942</v>
      </c>
      <c r="B189">
        <v>3.26</v>
      </c>
      <c r="C189">
        <f t="shared" si="24"/>
        <v>0</v>
      </c>
      <c r="D189">
        <v>1.9224000000000001</v>
      </c>
      <c r="E189">
        <v>10.8917</v>
      </c>
      <c r="F189" s="17">
        <f t="shared" si="22"/>
        <v>2.8328357849671804E-4</v>
      </c>
      <c r="G189" s="17">
        <f t="shared" si="23"/>
        <v>1.0002832835784967</v>
      </c>
      <c r="H189" s="17">
        <f t="shared" si="25"/>
        <v>-2.8328357849671804E-4</v>
      </c>
      <c r="I189" s="17">
        <f t="shared" si="26"/>
        <v>8.0249585845906205E-8</v>
      </c>
    </row>
    <row r="190" spans="1:9" ht="15.75" x14ac:dyDescent="0.25">
      <c r="A190" s="2">
        <v>40945</v>
      </c>
      <c r="B190">
        <v>3.3</v>
      </c>
      <c r="C190">
        <f t="shared" si="24"/>
        <v>1.2269938650306761E-2</v>
      </c>
      <c r="D190">
        <v>1.9066000000000001</v>
      </c>
      <c r="E190">
        <v>10.8344</v>
      </c>
      <c r="F190" s="17">
        <f t="shared" si="22"/>
        <v>2.8186714023958892E-4</v>
      </c>
      <c r="G190" s="17">
        <f t="shared" si="23"/>
        <v>1.0002818671402396</v>
      </c>
      <c r="H190" s="17">
        <f t="shared" si="25"/>
        <v>1.1988071510067172E-2</v>
      </c>
      <c r="I190" s="17">
        <f t="shared" si="26"/>
        <v>1.4371385853048421E-4</v>
      </c>
    </row>
    <row r="191" spans="1:9" ht="15.75" x14ac:dyDescent="0.25">
      <c r="A191" s="2">
        <v>40946</v>
      </c>
      <c r="B191">
        <v>3.34</v>
      </c>
      <c r="C191">
        <f t="shared" si="24"/>
        <v>1.2121212121212133E-2</v>
      </c>
      <c r="D191">
        <v>1.9734</v>
      </c>
      <c r="E191">
        <v>10.796900000000001</v>
      </c>
      <c r="F191" s="17">
        <f t="shared" si="22"/>
        <v>2.8093975644205571E-4</v>
      </c>
      <c r="G191" s="17">
        <f t="shared" si="23"/>
        <v>1.0002809397564421</v>
      </c>
      <c r="H191" s="17">
        <f t="shared" si="25"/>
        <v>1.1840272364770078E-2</v>
      </c>
      <c r="I191" s="17">
        <f t="shared" si="26"/>
        <v>1.4019204967193801E-4</v>
      </c>
    </row>
    <row r="192" spans="1:9" ht="15.75" x14ac:dyDescent="0.25">
      <c r="A192" s="2">
        <v>40947</v>
      </c>
      <c r="B192">
        <v>3.26</v>
      </c>
      <c r="C192">
        <f t="shared" si="24"/>
        <v>-2.3952095808383256E-2</v>
      </c>
      <c r="D192">
        <v>1.9822</v>
      </c>
      <c r="E192">
        <v>10.7859</v>
      </c>
      <c r="F192" s="17">
        <f t="shared" si="22"/>
        <v>2.806676644846462E-4</v>
      </c>
      <c r="G192" s="17">
        <f t="shared" si="23"/>
        <v>1.0002806676644846</v>
      </c>
      <c r="H192" s="17">
        <f t="shared" si="25"/>
        <v>-2.4232763472867902E-2</v>
      </c>
      <c r="I192" s="17">
        <f t="shared" si="26"/>
        <v>5.8722682553196087E-4</v>
      </c>
    </row>
    <row r="193" spans="1:9" ht="15.75" x14ac:dyDescent="0.25">
      <c r="A193" s="2">
        <v>40948</v>
      </c>
      <c r="B193">
        <v>3.17</v>
      </c>
      <c r="C193">
        <f t="shared" si="24"/>
        <v>-2.7607361963190143E-2</v>
      </c>
      <c r="D193">
        <v>2.0364</v>
      </c>
      <c r="E193">
        <v>10.772600000000001</v>
      </c>
      <c r="F193" s="17">
        <f t="shared" si="22"/>
        <v>2.8033864458887336E-4</v>
      </c>
      <c r="G193" s="17">
        <f t="shared" si="23"/>
        <v>1.0002803386445889</v>
      </c>
      <c r="H193" s="17">
        <f t="shared" si="25"/>
        <v>-2.7887700607779016E-2</v>
      </c>
      <c r="I193" s="17">
        <f t="shared" si="26"/>
        <v>7.7772384518911815E-4</v>
      </c>
    </row>
    <row r="194" spans="1:9" ht="15.75" x14ac:dyDescent="0.25">
      <c r="A194" s="2">
        <v>40949</v>
      </c>
      <c r="B194">
        <v>3.19</v>
      </c>
      <c r="C194">
        <f t="shared" si="24"/>
        <v>6.309148264984233E-3</v>
      </c>
      <c r="D194">
        <v>1.9862</v>
      </c>
      <c r="E194">
        <v>10.909700000000001</v>
      </c>
      <c r="F194" s="17">
        <f t="shared" si="22"/>
        <v>2.8372838226919939E-4</v>
      </c>
      <c r="G194" s="17">
        <f t="shared" si="23"/>
        <v>1.0002837283822692</v>
      </c>
      <c r="H194" s="17">
        <f t="shared" si="25"/>
        <v>6.0254198827150336E-3</v>
      </c>
      <c r="I194" s="17">
        <f t="shared" si="26"/>
        <v>3.630568476301765E-5</v>
      </c>
    </row>
    <row r="195" spans="1:9" ht="15.75" x14ac:dyDescent="0.25">
      <c r="A195" s="2">
        <v>40952</v>
      </c>
      <c r="B195">
        <v>3.33</v>
      </c>
      <c r="C195">
        <f t="shared" si="24"/>
        <v>4.3887147335423239E-2</v>
      </c>
      <c r="D195">
        <v>1.9741</v>
      </c>
      <c r="E195">
        <v>10.933400000000001</v>
      </c>
      <c r="F195" s="17">
        <f t="shared" ref="F195:F244" si="27">(((E195/100)+1)^(1/365)-1)</f>
        <v>2.8431393078531819E-4</v>
      </c>
      <c r="G195" s="17">
        <f t="shared" si="23"/>
        <v>1.0002843139307853</v>
      </c>
      <c r="H195" s="17">
        <f t="shared" si="25"/>
        <v>4.3602833404637921E-2</v>
      </c>
      <c r="I195" s="17">
        <f t="shared" si="26"/>
        <v>1.9012070809126085E-3</v>
      </c>
    </row>
    <row r="196" spans="1:9" ht="15.75" x14ac:dyDescent="0.25">
      <c r="A196" s="2">
        <v>40953</v>
      </c>
      <c r="B196">
        <v>3.45</v>
      </c>
      <c r="C196">
        <f t="shared" si="24"/>
        <v>3.603603603603607E-2</v>
      </c>
      <c r="D196">
        <v>1.9361000000000002</v>
      </c>
      <c r="E196">
        <v>10.9398</v>
      </c>
      <c r="F196" s="17">
        <f t="shared" si="27"/>
        <v>2.8447203219816863E-4</v>
      </c>
      <c r="G196" s="17">
        <f t="shared" ref="G196:G244" si="28">1+F196</f>
        <v>1.0002844720321982</v>
      </c>
      <c r="H196" s="17">
        <f t="shared" si="25"/>
        <v>3.5751564003837902E-2</v>
      </c>
      <c r="I196" s="17">
        <f t="shared" si="26"/>
        <v>1.278174328720518E-3</v>
      </c>
    </row>
    <row r="197" spans="1:9" ht="15.75" x14ac:dyDescent="0.25">
      <c r="A197" s="2">
        <v>40954</v>
      </c>
      <c r="B197">
        <v>3.46</v>
      </c>
      <c r="C197">
        <f t="shared" ref="C197:C244" si="29">(B197-B196)/B196</f>
        <v>2.8985507246376192E-3</v>
      </c>
      <c r="D197">
        <v>1.9275</v>
      </c>
      <c r="E197">
        <v>10.9976</v>
      </c>
      <c r="F197" s="17">
        <f t="shared" si="27"/>
        <v>2.8589947371004953E-4</v>
      </c>
      <c r="G197" s="17">
        <f t="shared" si="28"/>
        <v>1.00028589947371</v>
      </c>
      <c r="H197" s="17">
        <f t="shared" ref="H197:H244" si="30">C197-F197</f>
        <v>2.6126512509275696E-3</v>
      </c>
      <c r="I197" s="17">
        <f t="shared" ref="I197:I244" si="31">H197^2</f>
        <v>6.8259465589733949E-6</v>
      </c>
    </row>
    <row r="198" spans="1:9" ht="15.75" x14ac:dyDescent="0.25">
      <c r="A198" s="2">
        <v>40955</v>
      </c>
      <c r="B198">
        <v>3.44</v>
      </c>
      <c r="C198">
        <f t="shared" si="29"/>
        <v>-5.7803468208092535E-3</v>
      </c>
      <c r="D198">
        <v>1.9826999999999999</v>
      </c>
      <c r="E198">
        <v>10.9937</v>
      </c>
      <c r="F198" s="17">
        <f t="shared" si="27"/>
        <v>2.8580318177606756E-4</v>
      </c>
      <c r="G198" s="17">
        <f t="shared" si="28"/>
        <v>1.0002858031817761</v>
      </c>
      <c r="H198" s="17">
        <f t="shared" si="30"/>
        <v>-6.066150002585321E-3</v>
      </c>
      <c r="I198" s="17">
        <f t="shared" si="31"/>
        <v>3.6798175853865889E-5</v>
      </c>
    </row>
    <row r="199" spans="1:9" ht="15.75" x14ac:dyDescent="0.25">
      <c r="A199" s="2">
        <v>40956</v>
      </c>
      <c r="B199">
        <v>3.55</v>
      </c>
      <c r="C199">
        <f t="shared" si="29"/>
        <v>3.1976744186046478E-2</v>
      </c>
      <c r="D199">
        <v>2.0017</v>
      </c>
      <c r="E199">
        <v>10.954000000000001</v>
      </c>
      <c r="F199" s="17">
        <f t="shared" si="27"/>
        <v>2.8482278723140908E-4</v>
      </c>
      <c r="G199" s="17">
        <f t="shared" si="28"/>
        <v>1.0002848227872314</v>
      </c>
      <c r="H199" s="17">
        <f t="shared" si="30"/>
        <v>3.1691921398815069E-2</v>
      </c>
      <c r="I199" s="17">
        <f t="shared" si="31"/>
        <v>1.0043778819486724E-3</v>
      </c>
    </row>
    <row r="200" spans="1:9" ht="15.75" x14ac:dyDescent="0.25">
      <c r="A200" s="2">
        <v>40960</v>
      </c>
      <c r="B200">
        <v>3.6</v>
      </c>
      <c r="C200">
        <f t="shared" si="29"/>
        <v>1.4084507042253596E-2</v>
      </c>
      <c r="D200">
        <v>2.0590999999999999</v>
      </c>
      <c r="E200">
        <v>10.936</v>
      </c>
      <c r="F200" s="17">
        <f t="shared" si="27"/>
        <v>2.8437816058146659E-4</v>
      </c>
      <c r="G200" s="17">
        <f t="shared" si="28"/>
        <v>1.0002843781605815</v>
      </c>
      <c r="H200" s="17">
        <f t="shared" si="30"/>
        <v>1.3800128881672129E-2</v>
      </c>
      <c r="I200" s="17">
        <f t="shared" si="31"/>
        <v>1.9044355715076126E-4</v>
      </c>
    </row>
    <row r="201" spans="1:9" ht="15.75" x14ac:dyDescent="0.25">
      <c r="A201" s="2">
        <v>40961</v>
      </c>
      <c r="B201">
        <v>3.59</v>
      </c>
      <c r="C201">
        <f t="shared" si="29"/>
        <v>-2.7777777777778421E-3</v>
      </c>
      <c r="D201">
        <v>2.0034000000000001</v>
      </c>
      <c r="E201">
        <v>10.9282</v>
      </c>
      <c r="F201" s="17">
        <f t="shared" si="27"/>
        <v>2.8418546668951272E-4</v>
      </c>
      <c r="G201" s="17">
        <f t="shared" si="28"/>
        <v>1.0002841854666895</v>
      </c>
      <c r="H201" s="17">
        <f t="shared" si="30"/>
        <v>-3.0619632444673548E-3</v>
      </c>
      <c r="I201" s="17">
        <f t="shared" si="31"/>
        <v>9.3756189104690503E-6</v>
      </c>
    </row>
    <row r="202" spans="1:9" ht="15.75" x14ac:dyDescent="0.25">
      <c r="A202" s="2">
        <v>40962</v>
      </c>
      <c r="B202">
        <v>3.51</v>
      </c>
      <c r="C202">
        <f t="shared" si="29"/>
        <v>-2.2284122562674116E-2</v>
      </c>
      <c r="D202">
        <v>1.9965000000000002</v>
      </c>
      <c r="E202">
        <v>10.918100000000001</v>
      </c>
      <c r="F202" s="17">
        <f t="shared" si="27"/>
        <v>2.8393593272646456E-4</v>
      </c>
      <c r="G202" s="17">
        <f t="shared" si="28"/>
        <v>1.0002839359327265</v>
      </c>
      <c r="H202" s="17">
        <f t="shared" si="30"/>
        <v>-2.256805849540058E-2</v>
      </c>
      <c r="I202" s="17">
        <f t="shared" si="31"/>
        <v>5.0931726425182226E-4</v>
      </c>
    </row>
    <row r="203" spans="1:9" ht="15.75" x14ac:dyDescent="0.25">
      <c r="A203" s="2">
        <v>40963</v>
      </c>
      <c r="B203">
        <v>3.31</v>
      </c>
      <c r="C203">
        <f t="shared" si="29"/>
        <v>-5.6980056980056905E-2</v>
      </c>
      <c r="D203">
        <v>1.9757</v>
      </c>
      <c r="E203">
        <v>10.906499999999999</v>
      </c>
      <c r="F203" s="17">
        <f t="shared" si="27"/>
        <v>2.8364931130475668E-4</v>
      </c>
      <c r="G203" s="17">
        <f t="shared" si="28"/>
        <v>1.0002836493113048</v>
      </c>
      <c r="H203" s="17">
        <f t="shared" si="30"/>
        <v>-5.7263706291361662E-2</v>
      </c>
      <c r="I203" s="17">
        <f t="shared" si="31"/>
        <v>3.279132058223333E-3</v>
      </c>
    </row>
    <row r="204" spans="1:9" ht="15.75" x14ac:dyDescent="0.25">
      <c r="A204" s="2">
        <v>40966</v>
      </c>
      <c r="B204">
        <v>2.8</v>
      </c>
      <c r="C204">
        <f t="shared" si="29"/>
        <v>-0.15407854984894268</v>
      </c>
      <c r="D204">
        <v>1.9255</v>
      </c>
      <c r="E204">
        <v>10.7784</v>
      </c>
      <c r="F204" s="17">
        <f t="shared" si="27"/>
        <v>2.804821317932138E-4</v>
      </c>
      <c r="G204" s="17">
        <f t="shared" si="28"/>
        <v>1.0002804821317932</v>
      </c>
      <c r="H204" s="17">
        <f t="shared" si="30"/>
        <v>-0.15435903198073589</v>
      </c>
      <c r="I204" s="17">
        <f t="shared" si="31"/>
        <v>2.3826710754029846E-2</v>
      </c>
    </row>
    <row r="205" spans="1:9" ht="15.75" x14ac:dyDescent="0.25">
      <c r="A205" s="2">
        <v>40967</v>
      </c>
      <c r="B205">
        <v>2.3100999999999998</v>
      </c>
      <c r="C205">
        <f t="shared" si="29"/>
        <v>-0.17496428571428574</v>
      </c>
      <c r="D205">
        <v>1.9428000000000001</v>
      </c>
      <c r="E205">
        <v>10.7117</v>
      </c>
      <c r="F205" s="17">
        <f t="shared" si="27"/>
        <v>2.7883157643238121E-4</v>
      </c>
      <c r="G205" s="17">
        <f t="shared" si="28"/>
        <v>1.0002788315764324</v>
      </c>
      <c r="H205" s="17">
        <f t="shared" si="30"/>
        <v>-0.17524311729071812</v>
      </c>
      <c r="I205" s="17">
        <f t="shared" si="31"/>
        <v>3.0710150157768387E-2</v>
      </c>
    </row>
    <row r="206" spans="1:9" ht="15.75" x14ac:dyDescent="0.25">
      <c r="A206" s="2">
        <v>40968</v>
      </c>
      <c r="B206">
        <v>2.2000000000000002</v>
      </c>
      <c r="C206">
        <f t="shared" si="29"/>
        <v>-4.7660274446993486E-2</v>
      </c>
      <c r="D206">
        <v>1.9704999999999999</v>
      </c>
      <c r="E206">
        <v>10.704499999999999</v>
      </c>
      <c r="F206" s="17">
        <f t="shared" si="27"/>
        <v>2.7865334624066485E-4</v>
      </c>
      <c r="G206" s="17">
        <f t="shared" si="28"/>
        <v>1.0002786533462407</v>
      </c>
      <c r="H206" s="17">
        <f t="shared" si="30"/>
        <v>-4.7938927793234151E-2</v>
      </c>
      <c r="I206" s="17">
        <f t="shared" si="31"/>
        <v>2.2981407979649178E-3</v>
      </c>
    </row>
    <row r="207" spans="1:9" ht="15.75" x14ac:dyDescent="0.25">
      <c r="A207" s="2">
        <v>40969</v>
      </c>
      <c r="B207">
        <v>2.1</v>
      </c>
      <c r="C207">
        <f t="shared" si="29"/>
        <v>-4.5454545454545491E-2</v>
      </c>
      <c r="D207">
        <v>2.0261</v>
      </c>
      <c r="E207">
        <v>10.688000000000001</v>
      </c>
      <c r="F207" s="17">
        <f t="shared" si="27"/>
        <v>2.7824485844663016E-4</v>
      </c>
      <c r="G207" s="17">
        <f t="shared" si="28"/>
        <v>1.0002782448584466</v>
      </c>
      <c r="H207" s="17">
        <f t="shared" si="30"/>
        <v>-4.5732790312992121E-2</v>
      </c>
      <c r="I207" s="17">
        <f t="shared" si="31"/>
        <v>2.0914881098121059E-3</v>
      </c>
    </row>
    <row r="208" spans="1:9" ht="15.75" x14ac:dyDescent="0.25">
      <c r="A208" s="2">
        <v>40970</v>
      </c>
      <c r="B208">
        <v>2.09</v>
      </c>
      <c r="C208">
        <f t="shared" si="29"/>
        <v>-4.7619047619048716E-3</v>
      </c>
      <c r="D208">
        <v>1.9739</v>
      </c>
      <c r="E208">
        <v>10.687899999999999</v>
      </c>
      <c r="F208" s="17">
        <f t="shared" si="27"/>
        <v>2.7824238257800893E-4</v>
      </c>
      <c r="G208" s="17">
        <f t="shared" si="28"/>
        <v>1.000278242382578</v>
      </c>
      <c r="H208" s="17">
        <f t="shared" si="30"/>
        <v>-5.0401471444828806E-3</v>
      </c>
      <c r="I208" s="17">
        <f t="shared" si="31"/>
        <v>2.5403083238038936E-5</v>
      </c>
    </row>
    <row r="209" spans="1:9" ht="15.75" x14ac:dyDescent="0.25">
      <c r="A209" s="2">
        <v>40973</v>
      </c>
      <c r="B209">
        <v>2.0699999999999998</v>
      </c>
      <c r="C209">
        <f t="shared" si="29"/>
        <v>-9.5693779904306303E-3</v>
      </c>
      <c r="D209">
        <v>2.0104000000000002</v>
      </c>
      <c r="E209">
        <v>10.6874</v>
      </c>
      <c r="F209" s="17">
        <f t="shared" si="27"/>
        <v>2.7823000320092994E-4</v>
      </c>
      <c r="G209" s="17">
        <f t="shared" si="28"/>
        <v>1.0002782300032009</v>
      </c>
      <c r="H209" s="17">
        <f t="shared" si="30"/>
        <v>-9.8476079936315603E-3</v>
      </c>
      <c r="I209" s="17">
        <f t="shared" si="31"/>
        <v>9.6975383196236202E-5</v>
      </c>
    </row>
    <row r="210" spans="1:9" ht="15.75" x14ac:dyDescent="0.25">
      <c r="A210" s="2">
        <v>40974</v>
      </c>
      <c r="B210">
        <v>2</v>
      </c>
      <c r="C210">
        <f t="shared" si="29"/>
        <v>-3.3816425120772875E-2</v>
      </c>
      <c r="D210">
        <v>1.9426999999999999</v>
      </c>
      <c r="E210">
        <v>10.742100000000001</v>
      </c>
      <c r="F210" s="17">
        <f t="shared" si="27"/>
        <v>2.795839764933028E-4</v>
      </c>
      <c r="G210" s="17">
        <f t="shared" si="28"/>
        <v>1.0002795839764933</v>
      </c>
      <c r="H210" s="17">
        <f t="shared" si="30"/>
        <v>-3.4096009097266178E-2</v>
      </c>
      <c r="I210" s="17">
        <f t="shared" si="31"/>
        <v>1.1625378363608579E-3</v>
      </c>
    </row>
    <row r="211" spans="1:9" ht="15.75" x14ac:dyDescent="0.25">
      <c r="A211" s="2">
        <v>40975</v>
      </c>
      <c r="B211">
        <v>1.87</v>
      </c>
      <c r="C211">
        <f t="shared" si="29"/>
        <v>-6.4999999999999947E-2</v>
      </c>
      <c r="D211">
        <v>1.9756</v>
      </c>
      <c r="E211">
        <v>10.7674</v>
      </c>
      <c r="F211" s="17">
        <f t="shared" si="27"/>
        <v>2.8020999451849882E-4</v>
      </c>
      <c r="G211" s="17">
        <f t="shared" si="28"/>
        <v>1.0002802099945185</v>
      </c>
      <c r="H211" s="17">
        <f t="shared" si="30"/>
        <v>-6.5280209994518446E-2</v>
      </c>
      <c r="I211" s="17">
        <f t="shared" si="31"/>
        <v>4.2615058169284256E-3</v>
      </c>
    </row>
    <row r="212" spans="1:9" ht="15.75" x14ac:dyDescent="0.25">
      <c r="A212" s="2">
        <v>40976</v>
      </c>
      <c r="B212">
        <v>1.9</v>
      </c>
      <c r="C212">
        <f t="shared" si="29"/>
        <v>1.6042780748662996E-2</v>
      </c>
      <c r="D212">
        <v>2.0121000000000002</v>
      </c>
      <c r="E212">
        <v>10.7469</v>
      </c>
      <c r="F212" s="17">
        <f t="shared" si="27"/>
        <v>2.7970275767374986E-4</v>
      </c>
      <c r="G212" s="17">
        <f t="shared" si="28"/>
        <v>1.0002797027576737</v>
      </c>
      <c r="H212" s="17">
        <f t="shared" si="30"/>
        <v>1.5763077990989246E-2</v>
      </c>
      <c r="I212" s="17">
        <f t="shared" si="31"/>
        <v>2.4847462775000957E-4</v>
      </c>
    </row>
    <row r="213" spans="1:9" ht="15.75" x14ac:dyDescent="0.25">
      <c r="A213" s="2">
        <v>40977</v>
      </c>
      <c r="B213">
        <v>1.85</v>
      </c>
      <c r="C213">
        <f t="shared" si="29"/>
        <v>-2.6315789473684119E-2</v>
      </c>
      <c r="D213">
        <v>2.0278999999999998</v>
      </c>
      <c r="E213">
        <v>10.7224</v>
      </c>
      <c r="F213" s="17">
        <f t="shared" si="27"/>
        <v>2.7909642494816644E-4</v>
      </c>
      <c r="G213" s="17">
        <f t="shared" si="28"/>
        <v>1.0002790964249482</v>
      </c>
      <c r="H213" s="17">
        <f t="shared" si="30"/>
        <v>-2.6594885898632285E-2</v>
      </c>
      <c r="I213" s="17">
        <f t="shared" si="31"/>
        <v>7.0728795596127034E-4</v>
      </c>
    </row>
    <row r="214" spans="1:9" ht="15.75" x14ac:dyDescent="0.25">
      <c r="A214" s="2">
        <v>40980</v>
      </c>
      <c r="B214">
        <v>1.9300000000000002</v>
      </c>
      <c r="C214">
        <f t="shared" si="29"/>
        <v>4.324324324324328E-2</v>
      </c>
      <c r="D214">
        <v>2.0331000000000001</v>
      </c>
      <c r="E214">
        <v>10.7157</v>
      </c>
      <c r="F214" s="17">
        <f t="shared" si="27"/>
        <v>2.7893058821071293E-4</v>
      </c>
      <c r="G214" s="17">
        <f t="shared" si="28"/>
        <v>1.0002789305882107</v>
      </c>
      <c r="H214" s="17">
        <f t="shared" si="30"/>
        <v>4.2964312655032567E-2</v>
      </c>
      <c r="I214" s="17">
        <f t="shared" si="31"/>
        <v>1.8459321619193915E-3</v>
      </c>
    </row>
    <row r="215" spans="1:9" ht="15.75" x14ac:dyDescent="0.25">
      <c r="A215" s="2">
        <v>40981</v>
      </c>
      <c r="B215">
        <v>3.63</v>
      </c>
      <c r="C215">
        <f t="shared" si="29"/>
        <v>0.88082901554404125</v>
      </c>
      <c r="D215">
        <v>2.1263000000000001</v>
      </c>
      <c r="E215">
        <v>10.653600000000001</v>
      </c>
      <c r="F215" s="17">
        <f t="shared" si="27"/>
        <v>2.7739302797669119E-4</v>
      </c>
      <c r="G215" s="17">
        <f t="shared" si="28"/>
        <v>1.0002773930279767</v>
      </c>
      <c r="H215" s="17">
        <f t="shared" si="30"/>
        <v>0.88055162251606456</v>
      </c>
      <c r="I215" s="17">
        <f t="shared" si="31"/>
        <v>0.77537115991567385</v>
      </c>
    </row>
    <row r="216" spans="1:9" ht="15.75" x14ac:dyDescent="0.25">
      <c r="A216" s="2">
        <v>40982</v>
      </c>
      <c r="B216">
        <v>3.55</v>
      </c>
      <c r="C216">
        <f t="shared" si="29"/>
        <v>-2.2038567493112969E-2</v>
      </c>
      <c r="D216">
        <v>2.2686000000000002</v>
      </c>
      <c r="E216">
        <v>10.639200000000001</v>
      </c>
      <c r="F216" s="17">
        <f t="shared" si="27"/>
        <v>2.7703636936382559E-4</v>
      </c>
      <c r="G216" s="17">
        <f t="shared" si="28"/>
        <v>1.0002770363693638</v>
      </c>
      <c r="H216" s="17">
        <f t="shared" si="30"/>
        <v>-2.2315603862476795E-2</v>
      </c>
      <c r="I216" s="17">
        <f t="shared" si="31"/>
        <v>4.9798617574698919E-4</v>
      </c>
    </row>
    <row r="217" spans="1:9" ht="15.75" x14ac:dyDescent="0.25">
      <c r="A217" s="2">
        <v>40983</v>
      </c>
      <c r="B217">
        <v>3.54</v>
      </c>
      <c r="C217">
        <f t="shared" si="29"/>
        <v>-2.8169014084506445E-3</v>
      </c>
      <c r="D217">
        <v>2.2793999999999999</v>
      </c>
      <c r="E217">
        <v>10.6081</v>
      </c>
      <c r="F217" s="17">
        <f t="shared" si="27"/>
        <v>2.7626592785146009E-4</v>
      </c>
      <c r="G217" s="17">
        <f t="shared" si="28"/>
        <v>1.0002762659278515</v>
      </c>
      <c r="H217" s="17">
        <f t="shared" si="30"/>
        <v>-3.0931673363021046E-3</v>
      </c>
      <c r="I217" s="17">
        <f t="shared" si="31"/>
        <v>9.5676841703662569E-6</v>
      </c>
    </row>
    <row r="218" spans="1:9" ht="15.75" x14ac:dyDescent="0.25">
      <c r="A218" s="2">
        <v>40984</v>
      </c>
      <c r="B218">
        <v>3.64</v>
      </c>
      <c r="C218">
        <f t="shared" si="29"/>
        <v>2.8248587570621493E-2</v>
      </c>
      <c r="D218">
        <v>2.294</v>
      </c>
      <c r="E218">
        <v>10.5945</v>
      </c>
      <c r="F218" s="17">
        <f t="shared" si="27"/>
        <v>2.7592894662697987E-4</v>
      </c>
      <c r="G218" s="17">
        <f t="shared" si="28"/>
        <v>1.000275928946627</v>
      </c>
      <c r="H218" s="17">
        <f t="shared" si="30"/>
        <v>2.7972658623994513E-2</v>
      </c>
      <c r="I218" s="17">
        <f t="shared" si="31"/>
        <v>7.8246963049453467E-4</v>
      </c>
    </row>
    <row r="219" spans="1:9" ht="15.75" x14ac:dyDescent="0.25">
      <c r="A219" s="2">
        <v>40987</v>
      </c>
      <c r="B219">
        <v>3.81</v>
      </c>
      <c r="C219">
        <f t="shared" si="29"/>
        <v>4.6703296703296683E-2</v>
      </c>
      <c r="D219">
        <v>2.3772000000000002</v>
      </c>
      <c r="E219">
        <v>10.569100000000001</v>
      </c>
      <c r="F219" s="17">
        <f t="shared" si="27"/>
        <v>2.7529947395499299E-4</v>
      </c>
      <c r="G219" s="17">
        <f t="shared" si="28"/>
        <v>1.000275299473955</v>
      </c>
      <c r="H219" s="17">
        <f t="shared" si="30"/>
        <v>4.642799722934169E-2</v>
      </c>
      <c r="I219" s="17">
        <f t="shared" si="31"/>
        <v>2.1555589267277598E-3</v>
      </c>
    </row>
    <row r="220" spans="1:9" ht="15.75" x14ac:dyDescent="0.25">
      <c r="A220" s="2">
        <v>40988</v>
      </c>
      <c r="B220">
        <v>3.98</v>
      </c>
      <c r="C220">
        <f t="shared" si="29"/>
        <v>4.4619422572178456E-2</v>
      </c>
      <c r="D220">
        <v>2.3590999999999998</v>
      </c>
      <c r="E220">
        <v>10.5764</v>
      </c>
      <c r="F220" s="17">
        <f t="shared" si="27"/>
        <v>2.7548040015790143E-4</v>
      </c>
      <c r="G220" s="17">
        <f t="shared" si="28"/>
        <v>1.0002754804001579</v>
      </c>
      <c r="H220" s="17">
        <f t="shared" si="30"/>
        <v>4.4343942172020555E-2</v>
      </c>
      <c r="I220" s="17">
        <f t="shared" si="31"/>
        <v>1.9663852073555032E-3</v>
      </c>
    </row>
    <row r="221" spans="1:9" ht="15.75" x14ac:dyDescent="0.25">
      <c r="A221" s="2">
        <v>40989</v>
      </c>
      <c r="B221">
        <v>4.04</v>
      </c>
      <c r="C221">
        <f t="shared" si="29"/>
        <v>1.5075376884422124E-2</v>
      </c>
      <c r="D221">
        <v>2.2959999999999998</v>
      </c>
      <c r="E221">
        <v>10.5844</v>
      </c>
      <c r="F221" s="17">
        <f t="shared" si="27"/>
        <v>2.7567866176969602E-4</v>
      </c>
      <c r="G221" s="17">
        <f t="shared" si="28"/>
        <v>1.0002756786617697</v>
      </c>
      <c r="H221" s="17">
        <f t="shared" si="30"/>
        <v>1.4799698222652428E-2</v>
      </c>
      <c r="I221" s="17">
        <f t="shared" si="31"/>
        <v>2.1903106748158142E-4</v>
      </c>
    </row>
    <row r="222" spans="1:9" ht="15.75" x14ac:dyDescent="0.25">
      <c r="A222" s="2">
        <v>40990</v>
      </c>
      <c r="B222">
        <v>3.9699999999999998</v>
      </c>
      <c r="C222">
        <f t="shared" si="29"/>
        <v>-1.7326732673267398E-2</v>
      </c>
      <c r="D222">
        <v>2.2781000000000002</v>
      </c>
      <c r="E222">
        <v>10.6029</v>
      </c>
      <c r="F222" s="17">
        <f t="shared" si="27"/>
        <v>2.7613708696860861E-4</v>
      </c>
      <c r="G222" s="17">
        <f t="shared" si="28"/>
        <v>1.0002761370869686</v>
      </c>
      <c r="H222" s="17">
        <f t="shared" si="30"/>
        <v>-1.7602869760236006E-2</v>
      </c>
      <c r="I222" s="17">
        <f t="shared" si="31"/>
        <v>3.0986102379583122E-4</v>
      </c>
    </row>
    <row r="223" spans="1:9" ht="15.75" x14ac:dyDescent="0.25">
      <c r="A223" s="2">
        <v>40991</v>
      </c>
      <c r="B223">
        <v>4.04</v>
      </c>
      <c r="C223">
        <f t="shared" si="29"/>
        <v>1.7632241813602088E-2</v>
      </c>
      <c r="D223">
        <v>2.2317</v>
      </c>
      <c r="E223">
        <v>10.5989</v>
      </c>
      <c r="F223" s="17">
        <f t="shared" si="27"/>
        <v>2.7603797448638723E-4</v>
      </c>
      <c r="G223" s="17">
        <f t="shared" si="28"/>
        <v>1.0002760379744864</v>
      </c>
      <c r="H223" s="17">
        <f t="shared" si="30"/>
        <v>1.7356203839115701E-2</v>
      </c>
      <c r="I223" s="17">
        <f t="shared" si="31"/>
        <v>3.0123781170493459E-4</v>
      </c>
    </row>
    <row r="224" spans="1:9" ht="15.75" x14ac:dyDescent="0.25">
      <c r="A224" s="2">
        <v>40994</v>
      </c>
      <c r="B224">
        <v>4.05</v>
      </c>
      <c r="C224">
        <f t="shared" si="29"/>
        <v>2.4752475247524224E-3</v>
      </c>
      <c r="D224">
        <v>2.2479</v>
      </c>
      <c r="E224">
        <v>10.553100000000001</v>
      </c>
      <c r="F224" s="17">
        <f t="shared" si="27"/>
        <v>2.7490288170195498E-4</v>
      </c>
      <c r="G224" s="17">
        <f t="shared" si="28"/>
        <v>1.000274902881702</v>
      </c>
      <c r="H224" s="17">
        <f t="shared" si="30"/>
        <v>2.2003446430504674E-3</v>
      </c>
      <c r="I224" s="17">
        <f t="shared" si="31"/>
        <v>4.8415165482008887E-6</v>
      </c>
    </row>
    <row r="225" spans="1:9" ht="15.75" x14ac:dyDescent="0.25">
      <c r="A225" s="2">
        <v>40995</v>
      </c>
      <c r="B225">
        <v>4.03</v>
      </c>
      <c r="C225">
        <f t="shared" si="29"/>
        <v>-4.9382716049381666E-3</v>
      </c>
      <c r="D225">
        <v>2.1836000000000002</v>
      </c>
      <c r="E225">
        <v>10.539199999999999</v>
      </c>
      <c r="F225" s="17">
        <f t="shared" si="27"/>
        <v>2.7455829571532142E-4</v>
      </c>
      <c r="G225" s="17">
        <f t="shared" si="28"/>
        <v>1.0002745582957153</v>
      </c>
      <c r="H225" s="17">
        <f t="shared" si="30"/>
        <v>-5.212829900653488E-3</v>
      </c>
      <c r="I225" s="17">
        <f t="shared" si="31"/>
        <v>2.7173595573147053E-5</v>
      </c>
    </row>
    <row r="226" spans="1:9" ht="15.75" x14ac:dyDescent="0.25">
      <c r="A226" s="2">
        <v>40996</v>
      </c>
      <c r="B226">
        <v>4.01</v>
      </c>
      <c r="C226">
        <f t="shared" si="29"/>
        <v>-4.9627791563276579E-3</v>
      </c>
      <c r="D226">
        <v>2.1997</v>
      </c>
      <c r="E226">
        <v>10.543200000000001</v>
      </c>
      <c r="F226" s="17">
        <f t="shared" si="27"/>
        <v>2.746574615783981E-4</v>
      </c>
      <c r="G226" s="17">
        <f t="shared" si="28"/>
        <v>1.0002746574615784</v>
      </c>
      <c r="H226" s="17">
        <f t="shared" si="30"/>
        <v>-5.237436617906056E-3</v>
      </c>
      <c r="I226" s="17">
        <f t="shared" si="31"/>
        <v>2.7430742326583226E-5</v>
      </c>
    </row>
    <row r="227" spans="1:9" ht="15.75" x14ac:dyDescent="0.25">
      <c r="A227" s="2">
        <v>40997</v>
      </c>
      <c r="B227">
        <v>4.16</v>
      </c>
      <c r="C227">
        <f t="shared" si="29"/>
        <v>3.7406483790523783E-2</v>
      </c>
      <c r="D227">
        <v>2.1587000000000001</v>
      </c>
      <c r="E227">
        <v>10.560700000000001</v>
      </c>
      <c r="F227" s="17">
        <f t="shared" si="27"/>
        <v>2.7509127015878931E-4</v>
      </c>
      <c r="G227" s="17">
        <f t="shared" si="28"/>
        <v>1.0002750912701588</v>
      </c>
      <c r="H227" s="17">
        <f t="shared" si="30"/>
        <v>3.7131392520364993E-2</v>
      </c>
      <c r="I227" s="17">
        <f t="shared" si="31"/>
        <v>1.3787403105014174E-3</v>
      </c>
    </row>
    <row r="228" spans="1:9" ht="15.75" x14ac:dyDescent="0.25">
      <c r="A228" s="2">
        <v>40998</v>
      </c>
      <c r="B228">
        <v>4.0999999999999996</v>
      </c>
      <c r="C228">
        <f t="shared" si="29"/>
        <v>-1.4423076923077042E-2</v>
      </c>
      <c r="D228">
        <v>2.2088000000000001</v>
      </c>
      <c r="E228">
        <v>10.550599999999999</v>
      </c>
      <c r="F228" s="17">
        <f t="shared" si="27"/>
        <v>2.7484090899188018E-4</v>
      </c>
      <c r="G228" s="17">
        <f t="shared" si="28"/>
        <v>1.0002748409089919</v>
      </c>
      <c r="H228" s="17">
        <f t="shared" si="30"/>
        <v>-1.4697917832068922E-2</v>
      </c>
      <c r="I228" s="17">
        <f t="shared" si="31"/>
        <v>2.1602878859824961E-4</v>
      </c>
    </row>
    <row r="229" spans="1:9" ht="15.75" x14ac:dyDescent="0.25">
      <c r="A229" s="2">
        <v>41001</v>
      </c>
      <c r="B229">
        <v>4.13</v>
      </c>
      <c r="C229">
        <f t="shared" si="29"/>
        <v>7.3170731707317685E-3</v>
      </c>
      <c r="D229">
        <v>2.1819999999999999</v>
      </c>
      <c r="E229">
        <v>10.6068</v>
      </c>
      <c r="F229" s="17">
        <f t="shared" si="27"/>
        <v>2.7623371819696096E-4</v>
      </c>
      <c r="G229" s="17">
        <f t="shared" si="28"/>
        <v>1.000276233718197</v>
      </c>
      <c r="H229" s="17">
        <f t="shared" si="30"/>
        <v>7.0408394525348075E-3</v>
      </c>
      <c r="I229" s="17">
        <f t="shared" si="31"/>
        <v>4.9573420196370647E-5</v>
      </c>
    </row>
    <row r="230" spans="1:9" ht="15.75" x14ac:dyDescent="0.25">
      <c r="A230" s="2">
        <v>41002</v>
      </c>
      <c r="B230">
        <v>4.3499999999999996</v>
      </c>
      <c r="C230">
        <f t="shared" si="29"/>
        <v>5.3268765133171851E-2</v>
      </c>
      <c r="D230">
        <v>2.2988</v>
      </c>
      <c r="E230">
        <v>10.6372</v>
      </c>
      <c r="F230" s="17">
        <f t="shared" si="27"/>
        <v>2.7698682978405387E-4</v>
      </c>
      <c r="G230" s="17">
        <f t="shared" si="28"/>
        <v>1.0002769868297841</v>
      </c>
      <c r="H230" s="17">
        <f t="shared" si="30"/>
        <v>5.2991778303387797E-2</v>
      </c>
      <c r="I230" s="17">
        <f t="shared" si="31"/>
        <v>2.8081285677554017E-3</v>
      </c>
    </row>
    <row r="231" spans="1:9" ht="15.75" x14ac:dyDescent="0.25">
      <c r="A231" s="2">
        <v>41003</v>
      </c>
      <c r="B231">
        <v>4.3099999999999996</v>
      </c>
      <c r="C231">
        <f t="shared" si="29"/>
        <v>-9.1954022988505833E-3</v>
      </c>
      <c r="D231">
        <v>2.2233000000000001</v>
      </c>
      <c r="E231">
        <v>10.6785</v>
      </c>
      <c r="F231" s="17">
        <f t="shared" si="27"/>
        <v>2.780096409571442E-4</v>
      </c>
      <c r="G231" s="17">
        <f t="shared" si="28"/>
        <v>1.0002780096409571</v>
      </c>
      <c r="H231" s="17">
        <f t="shared" si="30"/>
        <v>-9.4734119398077275E-3</v>
      </c>
      <c r="I231" s="17">
        <f t="shared" si="31"/>
        <v>8.9745533781291603E-5</v>
      </c>
    </row>
    <row r="232" spans="1:9" ht="15.75" x14ac:dyDescent="0.25">
      <c r="A232" s="2">
        <v>41004</v>
      </c>
      <c r="B232">
        <v>4.3499999999999996</v>
      </c>
      <c r="C232">
        <f t="shared" si="29"/>
        <v>9.28074245939676E-3</v>
      </c>
      <c r="D232">
        <v>2.1804999999999999</v>
      </c>
      <c r="E232">
        <v>10.703900000000001</v>
      </c>
      <c r="F232" s="17">
        <f t="shared" si="27"/>
        <v>2.7863849320275413E-4</v>
      </c>
      <c r="G232" s="17">
        <f t="shared" si="28"/>
        <v>1.0002786384932028</v>
      </c>
      <c r="H232" s="17">
        <f t="shared" si="30"/>
        <v>9.0021039661940059E-3</v>
      </c>
      <c r="I232" s="17">
        <f t="shared" si="31"/>
        <v>8.1037875818165851E-5</v>
      </c>
    </row>
    <row r="233" spans="1:9" ht="15.75" x14ac:dyDescent="0.25">
      <c r="A233" s="2">
        <v>41008</v>
      </c>
      <c r="B233">
        <v>4.38</v>
      </c>
      <c r="C233">
        <f t="shared" si="29"/>
        <v>6.8965517241379891E-3</v>
      </c>
      <c r="D233">
        <v>2.0474000000000001</v>
      </c>
      <c r="E233">
        <v>10.7906</v>
      </c>
      <c r="F233" s="17">
        <f t="shared" si="27"/>
        <v>2.8078392525365814E-4</v>
      </c>
      <c r="G233" s="17">
        <f t="shared" si="28"/>
        <v>1.0002807839252537</v>
      </c>
      <c r="H233" s="17">
        <f t="shared" si="30"/>
        <v>6.6157677988843309E-3</v>
      </c>
      <c r="I233" s="17">
        <f t="shared" si="31"/>
        <v>4.3768383568754827E-5</v>
      </c>
    </row>
    <row r="234" spans="1:9" ht="15.75" x14ac:dyDescent="0.25">
      <c r="A234" s="2">
        <v>41009</v>
      </c>
      <c r="B234">
        <v>4.6500000000000004</v>
      </c>
      <c r="C234">
        <f t="shared" si="29"/>
        <v>6.1643835616438464E-2</v>
      </c>
      <c r="D234">
        <v>1.9823</v>
      </c>
      <c r="E234">
        <v>10.884399999999999</v>
      </c>
      <c r="F234" s="17">
        <f t="shared" si="27"/>
        <v>2.8310316533342039E-4</v>
      </c>
      <c r="G234" s="17">
        <f t="shared" si="28"/>
        <v>1.0002831031653334</v>
      </c>
      <c r="H234" s="17">
        <f t="shared" si="30"/>
        <v>6.1360732451105043E-2</v>
      </c>
      <c r="I234" s="17">
        <f t="shared" si="31"/>
        <v>3.7651394869360954E-3</v>
      </c>
    </row>
    <row r="235" spans="1:9" ht="15.75" x14ac:dyDescent="0.25">
      <c r="A235" s="2">
        <v>41010</v>
      </c>
      <c r="B235">
        <v>4.83</v>
      </c>
      <c r="C235">
        <f t="shared" si="29"/>
        <v>3.8709677419354778E-2</v>
      </c>
      <c r="D235">
        <v>2.0350999999999999</v>
      </c>
      <c r="E235">
        <v>10.895199999999999</v>
      </c>
      <c r="F235" s="17">
        <f t="shared" si="27"/>
        <v>2.8337007375811574E-4</v>
      </c>
      <c r="G235" s="17">
        <f t="shared" si="28"/>
        <v>1.0002833700737581</v>
      </c>
      <c r="H235" s="17">
        <f t="shared" si="30"/>
        <v>3.8426307345596662E-2</v>
      </c>
      <c r="I235" s="17">
        <f t="shared" si="31"/>
        <v>1.476581096218256E-3</v>
      </c>
    </row>
    <row r="236" spans="1:9" ht="15.75" x14ac:dyDescent="0.25">
      <c r="A236" s="2">
        <v>41011</v>
      </c>
      <c r="B236">
        <v>5.34</v>
      </c>
      <c r="C236">
        <f t="shared" si="29"/>
        <v>0.10559006211180119</v>
      </c>
      <c r="D236">
        <v>2.0510000000000002</v>
      </c>
      <c r="E236">
        <v>10.8514</v>
      </c>
      <c r="F236" s="17">
        <f t="shared" si="27"/>
        <v>2.822874511518858E-4</v>
      </c>
      <c r="G236" s="17">
        <f t="shared" si="28"/>
        <v>1.0002822874511519</v>
      </c>
      <c r="H236" s="17">
        <f t="shared" si="30"/>
        <v>0.10530777466064931</v>
      </c>
      <c r="I236" s="17">
        <f t="shared" si="31"/>
        <v>1.1089727403978091E-2</v>
      </c>
    </row>
    <row r="237" spans="1:9" ht="15.75" x14ac:dyDescent="0.25">
      <c r="A237" s="2">
        <v>41012</v>
      </c>
      <c r="B237">
        <v>5.39</v>
      </c>
      <c r="C237">
        <f t="shared" si="29"/>
        <v>9.3632958801497801E-3</v>
      </c>
      <c r="D237">
        <v>1.9823</v>
      </c>
      <c r="E237">
        <v>10.867100000000001</v>
      </c>
      <c r="F237" s="17">
        <f t="shared" si="27"/>
        <v>2.8267556354899526E-4</v>
      </c>
      <c r="G237" s="17">
        <f t="shared" si="28"/>
        <v>1.000282675563549</v>
      </c>
      <c r="H237" s="17">
        <f t="shared" si="30"/>
        <v>9.0806203166007848E-3</v>
      </c>
      <c r="I237" s="17">
        <f t="shared" si="31"/>
        <v>8.2457665334262944E-5</v>
      </c>
    </row>
    <row r="238" spans="1:9" ht="15.75" x14ac:dyDescent="0.25">
      <c r="A238" s="2">
        <v>41015</v>
      </c>
      <c r="B238">
        <v>5.9399999999999995</v>
      </c>
      <c r="C238">
        <f t="shared" si="29"/>
        <v>0.10204081632653059</v>
      </c>
      <c r="D238">
        <v>1.9805000000000001</v>
      </c>
      <c r="E238">
        <v>10.8596</v>
      </c>
      <c r="F238" s="17">
        <f t="shared" si="27"/>
        <v>2.8249016637582613E-4</v>
      </c>
      <c r="G238" s="17">
        <f t="shared" si="28"/>
        <v>1.0002824901663758</v>
      </c>
      <c r="H238" s="17">
        <f t="shared" si="30"/>
        <v>0.10175832616015476</v>
      </c>
      <c r="I238" s="17">
        <f t="shared" si="31"/>
        <v>1.0354756942916437E-2</v>
      </c>
    </row>
    <row r="239" spans="1:9" ht="15.75" x14ac:dyDescent="0.25">
      <c r="A239" s="2">
        <v>41016</v>
      </c>
      <c r="B239">
        <v>6.49</v>
      </c>
      <c r="C239">
        <f t="shared" si="29"/>
        <v>9.2592592592592726E-2</v>
      </c>
      <c r="D239">
        <v>1.9981</v>
      </c>
      <c r="E239">
        <v>10.7918</v>
      </c>
      <c r="F239" s="17">
        <f t="shared" si="27"/>
        <v>2.8081360806608835E-4</v>
      </c>
      <c r="G239" s="17">
        <f t="shared" si="28"/>
        <v>1.0002808136080661</v>
      </c>
      <c r="H239" s="17">
        <f t="shared" si="30"/>
        <v>9.2311778984526638E-2</v>
      </c>
      <c r="I239" s="17">
        <f t="shared" si="31"/>
        <v>8.5214645392880945E-3</v>
      </c>
    </row>
    <row r="240" spans="1:9" ht="15.75" x14ac:dyDescent="0.25">
      <c r="A240" s="2">
        <v>41017</v>
      </c>
      <c r="B240">
        <v>6.44</v>
      </c>
      <c r="C240">
        <f t="shared" si="29"/>
        <v>-7.7041602465331002E-3</v>
      </c>
      <c r="D240">
        <v>1.9752999999999998</v>
      </c>
      <c r="E240">
        <v>10.8012</v>
      </c>
      <c r="F240" s="17">
        <f t="shared" si="27"/>
        <v>2.810461123381458E-4</v>
      </c>
      <c r="G240" s="17">
        <f t="shared" si="28"/>
        <v>1.0002810461123381</v>
      </c>
      <c r="H240" s="17">
        <f t="shared" si="30"/>
        <v>-7.9852063588712469E-3</v>
      </c>
      <c r="I240" s="17">
        <f t="shared" si="31"/>
        <v>6.3763520593757792E-5</v>
      </c>
    </row>
    <row r="241" spans="1:9" ht="15.75" x14ac:dyDescent="0.25">
      <c r="A241" s="2">
        <v>41018</v>
      </c>
      <c r="B241">
        <v>6.26</v>
      </c>
      <c r="C241">
        <f t="shared" si="29"/>
        <v>-2.7950310559006302E-2</v>
      </c>
      <c r="D241">
        <v>1.9664999999999999</v>
      </c>
      <c r="E241">
        <v>10.753500000000001</v>
      </c>
      <c r="F241" s="17">
        <f t="shared" si="27"/>
        <v>2.7986607341401459E-4</v>
      </c>
      <c r="G241" s="17">
        <f t="shared" si="28"/>
        <v>1.000279866073414</v>
      </c>
      <c r="H241" s="17">
        <f t="shared" si="30"/>
        <v>-2.8230176632420317E-2</v>
      </c>
      <c r="I241" s="17">
        <f t="shared" si="31"/>
        <v>7.9694287269765007E-4</v>
      </c>
    </row>
    <row r="242" spans="1:9" ht="15.75" x14ac:dyDescent="0.25">
      <c r="A242" s="2">
        <v>41019</v>
      </c>
      <c r="B242">
        <v>5.9399999999999995</v>
      </c>
      <c r="C242">
        <f t="shared" si="29"/>
        <v>-5.1118210862619855E-2</v>
      </c>
      <c r="D242">
        <v>1.9628999999999999</v>
      </c>
      <c r="E242">
        <v>10.7285</v>
      </c>
      <c r="F242" s="17">
        <f t="shared" si="27"/>
        <v>2.79247401931082E-4</v>
      </c>
      <c r="G242" s="17">
        <f t="shared" si="28"/>
        <v>1.0002792474019311</v>
      </c>
      <c r="H242" s="17">
        <f t="shared" si="30"/>
        <v>-5.1397458264550937E-2</v>
      </c>
      <c r="I242" s="17">
        <f t="shared" si="31"/>
        <v>2.6416987160562556E-3</v>
      </c>
    </row>
    <row r="243" spans="1:9" ht="15.75" x14ac:dyDescent="0.25">
      <c r="A243" s="2">
        <v>41022</v>
      </c>
      <c r="B243">
        <v>5.77</v>
      </c>
      <c r="C243">
        <f t="shared" si="29"/>
        <v>-2.8619528619528611E-2</v>
      </c>
      <c r="D243">
        <v>1.9348999999999998</v>
      </c>
      <c r="E243">
        <v>10.765000000000001</v>
      </c>
      <c r="F243" s="17">
        <f t="shared" si="27"/>
        <v>2.8015061553166021E-4</v>
      </c>
      <c r="G243" s="17">
        <f t="shared" si="28"/>
        <v>1.0002801506155317</v>
      </c>
      <c r="H243" s="17">
        <f t="shared" si="30"/>
        <v>-2.8899679235060271E-2</v>
      </c>
      <c r="I243" s="17">
        <f t="shared" si="31"/>
        <v>8.3519145988937375E-4</v>
      </c>
    </row>
    <row r="244" spans="1:9" ht="15.75" x14ac:dyDescent="0.25">
      <c r="A244" s="2">
        <v>41023</v>
      </c>
      <c r="B244">
        <v>5.68</v>
      </c>
      <c r="C244">
        <f t="shared" si="29"/>
        <v>-1.5597920277296336E-2</v>
      </c>
      <c r="D244">
        <v>1.9735</v>
      </c>
      <c r="E244">
        <v>10.7654</v>
      </c>
      <c r="F244" s="17">
        <f t="shared" si="27"/>
        <v>2.8016051211854354E-4</v>
      </c>
      <c r="G244" s="17">
        <f t="shared" si="28"/>
        <v>1.0002801605121185</v>
      </c>
      <c r="H244" s="17">
        <f t="shared" si="30"/>
        <v>-1.587808078941488E-2</v>
      </c>
      <c r="I244" s="17">
        <f t="shared" si="31"/>
        <v>2.5211344955518587E-4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4"/>
  <sheetViews>
    <sheetView topLeftCell="P103" workbookViewId="0">
      <selection activeCell="AA125" sqref="AA125"/>
    </sheetView>
  </sheetViews>
  <sheetFormatPr defaultRowHeight="15" x14ac:dyDescent="0.25"/>
  <cols>
    <col min="1" max="1" width="13.28515625" customWidth="1"/>
    <col min="2" max="2" width="9.5703125" customWidth="1"/>
    <col min="6" max="6" width="39.42578125" customWidth="1"/>
    <col min="7" max="7" width="10.140625" customWidth="1"/>
    <col min="9" max="9" width="10.7109375" style="30" customWidth="1"/>
    <col min="10" max="10" width="27.28515625" customWidth="1"/>
    <col min="11" max="11" width="31.140625" bestFit="1" customWidth="1"/>
    <col min="13" max="14" width="22.140625" customWidth="1"/>
    <col min="15" max="15" width="36.85546875" customWidth="1"/>
    <col min="16" max="16" width="29.7109375" customWidth="1"/>
    <col min="17" max="17" width="12" customWidth="1"/>
    <col min="18" max="19" width="10.7109375" customWidth="1"/>
    <col min="20" max="20" width="33" bestFit="1" customWidth="1"/>
    <col min="21" max="23" width="17.42578125" customWidth="1"/>
    <col min="24" max="24" width="33" bestFit="1" customWidth="1"/>
    <col min="25" max="25" width="28.42578125" bestFit="1" customWidth="1"/>
    <col min="26" max="26" width="18.5703125" bestFit="1" customWidth="1"/>
  </cols>
  <sheetData>
    <row r="1" spans="1:38" ht="15.75" thickBot="1" x14ac:dyDescent="0.3">
      <c r="A1" t="s">
        <v>0</v>
      </c>
      <c r="T1" t="s">
        <v>62</v>
      </c>
      <c r="U1" t="s">
        <v>71</v>
      </c>
      <c r="V1" t="s">
        <v>68</v>
      </c>
      <c r="W1" t="s">
        <v>69</v>
      </c>
      <c r="X1" t="s">
        <v>62</v>
      </c>
      <c r="Y1" t="s">
        <v>71</v>
      </c>
      <c r="Z1" t="s">
        <v>68</v>
      </c>
    </row>
    <row r="2" spans="1:38" x14ac:dyDescent="0.25">
      <c r="A2" t="s">
        <v>1</v>
      </c>
      <c r="B2" t="s">
        <v>2</v>
      </c>
      <c r="C2" t="s">
        <v>20</v>
      </c>
      <c r="D2" t="s">
        <v>5</v>
      </c>
      <c r="E2" t="s">
        <v>6</v>
      </c>
      <c r="F2" t="s">
        <v>35</v>
      </c>
      <c r="G2" t="s">
        <v>37</v>
      </c>
      <c r="I2" s="31" t="s">
        <v>66</v>
      </c>
      <c r="J2" s="11" t="s">
        <v>65</v>
      </c>
      <c r="K2" s="7" t="s">
        <v>48</v>
      </c>
      <c r="L2" s="9">
        <f>SUM(J4:J123)/(COUNT(F4:F123)-2)</f>
        <v>2.2240106376779974E-3</v>
      </c>
      <c r="M2" s="16" t="s">
        <v>64</v>
      </c>
      <c r="N2" s="16"/>
      <c r="O2" s="16" t="s">
        <v>56</v>
      </c>
      <c r="P2" s="16" t="s">
        <v>57</v>
      </c>
      <c r="Q2" s="16" t="s">
        <v>58</v>
      </c>
      <c r="R2" s="16" t="s">
        <v>59</v>
      </c>
      <c r="S2" s="16" t="s">
        <v>67</v>
      </c>
      <c r="T2" s="16" t="s">
        <v>60</v>
      </c>
      <c r="U2" s="16"/>
      <c r="V2" s="16"/>
      <c r="W2" s="16"/>
      <c r="X2" s="16" t="s">
        <v>61</v>
      </c>
      <c r="Y2" s="16"/>
      <c r="Z2" s="11"/>
    </row>
    <row r="3" spans="1:38" ht="16.5" thickBot="1" x14ac:dyDescent="0.3">
      <c r="A3" s="1">
        <v>40673</v>
      </c>
      <c r="B3">
        <v>4.4000000000000004</v>
      </c>
      <c r="C3">
        <v>0</v>
      </c>
      <c r="D3">
        <v>3.2134999999999998</v>
      </c>
      <c r="E3">
        <v>10.3208</v>
      </c>
      <c r="F3" s="17">
        <f t="shared" ref="F3:F66" si="0">(((E3/100)+1)^(1/365)-1)</f>
        <v>2.6913840056352889E-4</v>
      </c>
      <c r="G3" s="17">
        <f>1+F3</f>
        <v>1.0002691384005635</v>
      </c>
      <c r="I3" s="31"/>
      <c r="J3" s="11"/>
      <c r="K3" s="20" t="s">
        <v>49</v>
      </c>
      <c r="L3" s="15">
        <f>SQRT(L2)</f>
        <v>4.7159417274580458E-2</v>
      </c>
      <c r="M3" s="11"/>
      <c r="N3" s="11"/>
      <c r="O3" s="11"/>
      <c r="P3" s="11"/>
      <c r="Q3" s="11"/>
      <c r="AK3" t="s">
        <v>28</v>
      </c>
      <c r="AL3">
        <f>1+F3</f>
        <v>1.0002691384005635</v>
      </c>
    </row>
    <row r="4" spans="1:38" ht="15.75" x14ac:dyDescent="0.25">
      <c r="A4" s="2">
        <v>40674</v>
      </c>
      <c r="B4">
        <v>4.4993999999999996</v>
      </c>
      <c r="C4">
        <f>(B4-B3)/B3</f>
        <v>2.2590909090908922E-2</v>
      </c>
      <c r="D4">
        <v>3.1593</v>
      </c>
      <c r="E4">
        <v>10.3607</v>
      </c>
      <c r="F4" s="17">
        <f t="shared" si="0"/>
        <v>2.7012937211967625E-4</v>
      </c>
      <c r="G4" s="17">
        <f t="shared" ref="G4:G67" si="1">1+F4</f>
        <v>1.0002701293721197</v>
      </c>
      <c r="I4" s="31">
        <f>C4-F4</f>
        <v>2.2320779718789246E-2</v>
      </c>
      <c r="J4" s="32">
        <f>I4^2</f>
        <v>4.982172072547133E-4</v>
      </c>
      <c r="K4" s="11"/>
      <c r="L4" s="11"/>
      <c r="M4" s="11">
        <f>I4/$L$3</f>
        <v>0.4733048245449894</v>
      </c>
      <c r="N4" s="11"/>
      <c r="O4" s="11">
        <f>M4</f>
        <v>0.4733048245449894</v>
      </c>
      <c r="P4" s="11">
        <f>RANK(O4,$O$4:$O$124)</f>
        <v>36</v>
      </c>
      <c r="Q4" s="11">
        <f>M4</f>
        <v>0.4733048245449894</v>
      </c>
      <c r="R4">
        <f>RANK(Q4,$Q$4:$Q$124)</f>
        <v>36</v>
      </c>
      <c r="S4">
        <v>1</v>
      </c>
      <c r="T4">
        <f>P4/(COUNT($M$4:$M$124)+1)-0.5</f>
        <v>-0.20491803278688525</v>
      </c>
      <c r="U4">
        <f>SUM($T$4:T4)/S4</f>
        <v>-0.20491803278688525</v>
      </c>
      <c r="V4">
        <f>(S4/11)*U4^2</f>
        <v>3.8174000146588166E-3</v>
      </c>
      <c r="X4">
        <f>R4/(COUNT($O$4:$O$124)+1)-0.5</f>
        <v>-0.20491803278688525</v>
      </c>
      <c r="Y4">
        <f>SUM($X$4:X4)/S4</f>
        <v>-0.20491803278688525</v>
      </c>
      <c r="Z4">
        <f>(S4/11)*Y4^2</f>
        <v>3.8174000146588166E-3</v>
      </c>
    </row>
    <row r="5" spans="1:38" ht="15.75" x14ac:dyDescent="0.25">
      <c r="A5" s="2">
        <v>40675</v>
      </c>
      <c r="B5">
        <v>4.45</v>
      </c>
      <c r="C5">
        <f t="shared" ref="C5:C68" si="2">(B5-B4)/B4</f>
        <v>-1.0979241676667877E-2</v>
      </c>
      <c r="D5">
        <v>3.2225000000000001</v>
      </c>
      <c r="E5">
        <v>10.315099999999999</v>
      </c>
      <c r="F5" s="17">
        <f t="shared" si="0"/>
        <v>2.6899680402170389E-4</v>
      </c>
      <c r="G5" s="17">
        <f t="shared" si="1"/>
        <v>1.0002689968040217</v>
      </c>
      <c r="I5" s="31">
        <f t="shared" ref="I5:I68" si="3">C5-F5</f>
        <v>-1.1248238480689581E-2</v>
      </c>
      <c r="J5" s="32">
        <f t="shared" ref="J5:J68" si="4">I5^2</f>
        <v>1.2652286891846586E-4</v>
      </c>
      <c r="K5" s="11"/>
      <c r="L5" s="11"/>
      <c r="M5" s="11">
        <f t="shared" ref="M5:M68" si="5">I5/$L$3</f>
        <v>-0.23851521351924185</v>
      </c>
      <c r="N5" s="11"/>
      <c r="O5" s="11">
        <f t="shared" ref="O5:O68" si="6">M5</f>
        <v>-0.23851521351924185</v>
      </c>
      <c r="P5" s="11">
        <f t="shared" ref="P5:P68" si="7">RANK(O5,$O$4:$O$124)</f>
        <v>68</v>
      </c>
      <c r="Q5" s="11">
        <f t="shared" ref="Q5:Q68" si="8">M5</f>
        <v>-0.23851521351924185</v>
      </c>
      <c r="R5">
        <f t="shared" ref="R5:R68" si="9">RANK(Q5,$Q$4:$Q$124)</f>
        <v>68</v>
      </c>
      <c r="S5">
        <v>2</v>
      </c>
      <c r="T5">
        <f t="shared" ref="T5:T68" si="10">P5/(COUNT($M$4:$M$124)+1)-0.5</f>
        <v>5.7377049180327822E-2</v>
      </c>
      <c r="U5">
        <f>SUM($T$4:T5)/S5</f>
        <v>-7.3770491803278715E-2</v>
      </c>
      <c r="V5">
        <f t="shared" ref="V5:V68" si="11">(S5/11)*U5^2</f>
        <v>9.8947008379956592E-4</v>
      </c>
      <c r="X5">
        <f t="shared" ref="X5:X68" si="12">R5/(COUNT($O$4:$O$124)+1)-0.5</f>
        <v>5.7377049180327822E-2</v>
      </c>
      <c r="Y5">
        <f>SUM($X$4:X5)/S5</f>
        <v>-7.3770491803278715E-2</v>
      </c>
      <c r="Z5">
        <f t="shared" ref="Z5:Z68" si="13">(S5/11)*Y5^2</f>
        <v>9.8947008379956592E-4</v>
      </c>
    </row>
    <row r="6" spans="1:38" ht="15.75" x14ac:dyDescent="0.25">
      <c r="A6" s="2">
        <v>40676</v>
      </c>
      <c r="B6">
        <v>4.4794</v>
      </c>
      <c r="C6">
        <f t="shared" si="2"/>
        <v>6.6067415730336788E-3</v>
      </c>
      <c r="D6">
        <v>3.1709000000000001</v>
      </c>
      <c r="E6">
        <v>10.344899999999999</v>
      </c>
      <c r="F6" s="17">
        <f t="shared" si="0"/>
        <v>2.6973700005394896E-4</v>
      </c>
      <c r="G6" s="17">
        <f t="shared" si="1"/>
        <v>1.0002697370000539</v>
      </c>
      <c r="I6" s="31">
        <f t="shared" si="3"/>
        <v>6.3370045729797299E-3</v>
      </c>
      <c r="J6" s="32">
        <f t="shared" si="4"/>
        <v>4.0157626957966007E-5</v>
      </c>
      <c r="K6" s="11"/>
      <c r="L6" s="11"/>
      <c r="M6" s="11">
        <f t="shared" si="5"/>
        <v>0.13437410678938685</v>
      </c>
      <c r="N6" s="11"/>
      <c r="O6" s="11">
        <f t="shared" si="6"/>
        <v>0.13437410678938685</v>
      </c>
      <c r="P6" s="11">
        <f t="shared" si="7"/>
        <v>48</v>
      </c>
      <c r="Q6" s="11">
        <f t="shared" si="8"/>
        <v>0.13437410678938685</v>
      </c>
      <c r="R6">
        <f t="shared" si="9"/>
        <v>48</v>
      </c>
      <c r="S6">
        <v>3</v>
      </c>
      <c r="T6">
        <f t="shared" si="10"/>
        <v>-0.10655737704918034</v>
      </c>
      <c r="U6">
        <f>SUM($T$4:T6)/S6</f>
        <v>-8.4699453551912593E-2</v>
      </c>
      <c r="V6">
        <f t="shared" si="11"/>
        <v>1.9565447541797995E-3</v>
      </c>
      <c r="X6">
        <f t="shared" si="12"/>
        <v>-0.10655737704918034</v>
      </c>
      <c r="Y6">
        <f>SUM($X$4:X6)/S6</f>
        <v>-8.4699453551912593E-2</v>
      </c>
      <c r="Z6">
        <f t="shared" si="13"/>
        <v>1.9565447541797995E-3</v>
      </c>
    </row>
    <row r="7" spans="1:38" ht="15.75" x14ac:dyDescent="0.25">
      <c r="A7" s="2">
        <v>40679</v>
      </c>
      <c r="B7">
        <v>4.42</v>
      </c>
      <c r="C7">
        <f t="shared" si="2"/>
        <v>-1.3260704558646273E-2</v>
      </c>
      <c r="D7">
        <v>3.1469999999999998</v>
      </c>
      <c r="E7">
        <v>10.3725</v>
      </c>
      <c r="F7" s="17">
        <f t="shared" si="0"/>
        <v>2.7042237294461202E-4</v>
      </c>
      <c r="G7" s="17">
        <f t="shared" si="1"/>
        <v>1.0002704223729446</v>
      </c>
      <c r="I7" s="31">
        <f t="shared" si="3"/>
        <v>-1.3531126931590885E-2</v>
      </c>
      <c r="J7" s="32">
        <f t="shared" si="4"/>
        <v>1.8309139603882416E-4</v>
      </c>
      <c r="K7" s="11"/>
      <c r="L7" s="11"/>
      <c r="M7" s="11">
        <f t="shared" si="5"/>
        <v>-0.28692311554248867</v>
      </c>
      <c r="N7" s="11"/>
      <c r="O7" s="11">
        <f t="shared" si="6"/>
        <v>-0.28692311554248867</v>
      </c>
      <c r="P7" s="11">
        <f t="shared" si="7"/>
        <v>73</v>
      </c>
      <c r="Q7" s="11">
        <f t="shared" si="8"/>
        <v>-0.28692311554248867</v>
      </c>
      <c r="R7">
        <f t="shared" si="9"/>
        <v>73</v>
      </c>
      <c r="S7">
        <v>4</v>
      </c>
      <c r="T7">
        <f t="shared" si="10"/>
        <v>9.8360655737704916E-2</v>
      </c>
      <c r="U7">
        <f>SUM($T$4:T7)/S7</f>
        <v>-3.8934426229508212E-2</v>
      </c>
      <c r="V7">
        <f t="shared" si="11"/>
        <v>5.512325621167335E-4</v>
      </c>
      <c r="X7">
        <f t="shared" si="12"/>
        <v>9.8360655737704916E-2</v>
      </c>
      <c r="Y7">
        <f>SUM($X$4:X7)/S7</f>
        <v>-3.8934426229508212E-2</v>
      </c>
      <c r="Z7">
        <f t="shared" si="13"/>
        <v>5.512325621167335E-4</v>
      </c>
    </row>
    <row r="8" spans="1:38" ht="15.75" x14ac:dyDescent="0.25">
      <c r="A8" s="2">
        <v>40680</v>
      </c>
      <c r="B8">
        <v>4.4000000000000004</v>
      </c>
      <c r="C8">
        <f t="shared" si="2"/>
        <v>-4.5248868778279576E-3</v>
      </c>
      <c r="D8">
        <v>3.1158000000000001</v>
      </c>
      <c r="E8">
        <v>10.373100000000001</v>
      </c>
      <c r="F8" s="17">
        <f t="shared" si="0"/>
        <v>2.7043727045694688E-4</v>
      </c>
      <c r="G8" s="17">
        <f t="shared" si="1"/>
        <v>1.0002704372704569</v>
      </c>
      <c r="I8" s="31">
        <f t="shared" si="3"/>
        <v>-4.7953241482849044E-3</v>
      </c>
      <c r="J8" s="32">
        <f t="shared" si="4"/>
        <v>2.2995133687124345E-5</v>
      </c>
      <c r="K8" s="11"/>
      <c r="L8" s="11"/>
      <c r="M8" s="11">
        <f t="shared" si="5"/>
        <v>-0.10168327823825013</v>
      </c>
      <c r="N8" s="11"/>
      <c r="O8" s="11">
        <f t="shared" si="6"/>
        <v>-0.10168327823825013</v>
      </c>
      <c r="P8" s="11">
        <f t="shared" si="7"/>
        <v>62</v>
      </c>
      <c r="Q8" s="11">
        <f t="shared" si="8"/>
        <v>-0.10168327823825013</v>
      </c>
      <c r="R8">
        <f t="shared" si="9"/>
        <v>62</v>
      </c>
      <c r="S8">
        <v>5</v>
      </c>
      <c r="T8">
        <f t="shared" si="10"/>
        <v>8.1967213114754189E-3</v>
      </c>
      <c r="U8">
        <f>SUM($T$4:T8)/S8</f>
        <v>-2.9508196721311487E-2</v>
      </c>
      <c r="V8">
        <f t="shared" si="11"/>
        <v>3.9578803351982635E-4</v>
      </c>
      <c r="X8">
        <f t="shared" si="12"/>
        <v>8.1967213114754189E-3</v>
      </c>
      <c r="Y8">
        <f>SUM($X$4:X8)/S8</f>
        <v>-2.9508196721311487E-2</v>
      </c>
      <c r="Z8">
        <f t="shared" si="13"/>
        <v>3.9578803351982635E-4</v>
      </c>
    </row>
    <row r="9" spans="1:38" ht="15.75" x14ac:dyDescent="0.25">
      <c r="A9" s="2">
        <v>40681</v>
      </c>
      <c r="B9">
        <v>4.4000000000000004</v>
      </c>
      <c r="C9">
        <f t="shared" si="2"/>
        <v>0</v>
      </c>
      <c r="D9">
        <v>3.1800999999999999</v>
      </c>
      <c r="E9">
        <v>10.34</v>
      </c>
      <c r="F9" s="17">
        <f t="shared" si="0"/>
        <v>2.6961530366387265E-4</v>
      </c>
      <c r="G9" s="17">
        <f t="shared" si="1"/>
        <v>1.0002696153036639</v>
      </c>
      <c r="I9" s="31">
        <f t="shared" si="3"/>
        <v>-2.6961530366387265E-4</v>
      </c>
      <c r="J9" s="32">
        <f t="shared" si="4"/>
        <v>7.269241196976226E-8</v>
      </c>
      <c r="K9" s="11"/>
      <c r="L9" s="11"/>
      <c r="M9" s="11">
        <f t="shared" si="5"/>
        <v>-5.7171042231940134E-3</v>
      </c>
      <c r="N9" s="11"/>
      <c r="O9" s="11">
        <f t="shared" si="6"/>
        <v>-5.7171042231940134E-3</v>
      </c>
      <c r="P9" s="11">
        <f t="shared" si="7"/>
        <v>53</v>
      </c>
      <c r="Q9" s="11">
        <f t="shared" si="8"/>
        <v>-5.7171042231940134E-3</v>
      </c>
      <c r="R9">
        <f t="shared" si="9"/>
        <v>53</v>
      </c>
      <c r="S9">
        <v>6</v>
      </c>
      <c r="T9">
        <f t="shared" si="10"/>
        <v>-6.5573770491803296E-2</v>
      </c>
      <c r="U9">
        <f>SUM($T$4:T9)/S9</f>
        <v>-3.5519125683060121E-2</v>
      </c>
      <c r="V9">
        <f t="shared" si="11"/>
        <v>6.8814997597582965E-4</v>
      </c>
      <c r="X9">
        <f t="shared" si="12"/>
        <v>-6.5573770491803296E-2</v>
      </c>
      <c r="Y9">
        <f>SUM($X$4:X9)/S9</f>
        <v>-3.5519125683060121E-2</v>
      </c>
      <c r="Z9">
        <f t="shared" si="13"/>
        <v>6.8814997597582965E-4</v>
      </c>
    </row>
    <row r="10" spans="1:38" ht="15.75" x14ac:dyDescent="0.25">
      <c r="A10" s="2">
        <v>40682</v>
      </c>
      <c r="B10">
        <v>4.2024999999999997</v>
      </c>
      <c r="C10">
        <f t="shared" si="2"/>
        <v>-4.4886363636363787E-2</v>
      </c>
      <c r="D10">
        <v>3.1709000000000001</v>
      </c>
      <c r="E10">
        <v>10.321199999999999</v>
      </c>
      <c r="F10" s="17">
        <f t="shared" si="0"/>
        <v>2.6914833688906903E-4</v>
      </c>
      <c r="G10" s="17">
        <f t="shared" si="1"/>
        <v>1.0002691483368891</v>
      </c>
      <c r="I10" s="31">
        <f t="shared" si="3"/>
        <v>-4.5155511973252856E-2</v>
      </c>
      <c r="J10" s="32">
        <f t="shared" si="4"/>
        <v>2.0390202615665821E-3</v>
      </c>
      <c r="K10" s="11"/>
      <c r="L10" s="11"/>
      <c r="M10" s="11">
        <f t="shared" si="5"/>
        <v>-0.95750784430477398</v>
      </c>
      <c r="N10" s="16"/>
      <c r="O10" s="11">
        <f t="shared" si="6"/>
        <v>-0.95750784430477398</v>
      </c>
      <c r="P10" s="11">
        <f t="shared" si="7"/>
        <v>102</v>
      </c>
      <c r="Q10" s="11">
        <f t="shared" si="8"/>
        <v>-0.95750784430477398</v>
      </c>
      <c r="R10">
        <f t="shared" si="9"/>
        <v>102</v>
      </c>
      <c r="S10">
        <v>7</v>
      </c>
      <c r="T10">
        <f t="shared" si="10"/>
        <v>0.33606557377049184</v>
      </c>
      <c r="U10">
        <f>SUM($T$4:T10)/S10</f>
        <v>1.7564402810304445E-2</v>
      </c>
      <c r="V10">
        <f t="shared" si="11"/>
        <v>1.9632342932531042E-4</v>
      </c>
      <c r="X10">
        <f t="shared" si="12"/>
        <v>0.33606557377049184</v>
      </c>
      <c r="Y10">
        <f>SUM($X$4:X10)/S10</f>
        <v>1.7564402810304445E-2</v>
      </c>
      <c r="Z10">
        <f t="shared" si="13"/>
        <v>1.9632342932531042E-4</v>
      </c>
    </row>
    <row r="11" spans="1:38" ht="15.75" x14ac:dyDescent="0.25">
      <c r="A11" s="2">
        <v>40683</v>
      </c>
      <c r="B11">
        <v>4.0999999999999996</v>
      </c>
      <c r="C11">
        <f t="shared" si="2"/>
        <v>-2.4390243902439036E-2</v>
      </c>
      <c r="D11">
        <v>3.1451000000000002</v>
      </c>
      <c r="E11">
        <v>10.3559</v>
      </c>
      <c r="F11" s="17">
        <f t="shared" si="0"/>
        <v>2.7001017640415625E-4</v>
      </c>
      <c r="G11" s="17">
        <f t="shared" si="1"/>
        <v>1.0002700101764042</v>
      </c>
      <c r="I11" s="31">
        <f t="shared" si="3"/>
        <v>-2.4660254078843192E-2</v>
      </c>
      <c r="J11" s="32">
        <f t="shared" si="4"/>
        <v>6.0812813123310228E-4</v>
      </c>
      <c r="K11" s="11"/>
      <c r="L11" s="11"/>
      <c r="M11" s="11">
        <f t="shared" si="5"/>
        <v>-0.52291261224161456</v>
      </c>
      <c r="N11" s="11"/>
      <c r="O11" s="11">
        <f t="shared" si="6"/>
        <v>-0.52291261224161456</v>
      </c>
      <c r="P11" s="11">
        <f t="shared" si="7"/>
        <v>89</v>
      </c>
      <c r="Q11" s="11">
        <f t="shared" si="8"/>
        <v>-0.52291261224161456</v>
      </c>
      <c r="R11">
        <f t="shared" si="9"/>
        <v>89</v>
      </c>
      <c r="S11">
        <v>8</v>
      </c>
      <c r="T11">
        <f t="shared" si="10"/>
        <v>0.22950819672131151</v>
      </c>
      <c r="U11">
        <f>SUM($T$4:T11)/S11</f>
        <v>4.4057377049180328E-2</v>
      </c>
      <c r="V11">
        <f t="shared" si="11"/>
        <v>1.4116745254208302E-3</v>
      </c>
      <c r="X11">
        <f t="shared" si="12"/>
        <v>0.22950819672131151</v>
      </c>
      <c r="Y11">
        <f>SUM($X$4:X11)/S11</f>
        <v>4.4057377049180328E-2</v>
      </c>
      <c r="Z11">
        <f t="shared" si="13"/>
        <v>1.4116745254208302E-3</v>
      </c>
    </row>
    <row r="12" spans="1:38" ht="15.75" x14ac:dyDescent="0.25">
      <c r="A12" s="2">
        <v>40686</v>
      </c>
      <c r="B12">
        <v>4.05</v>
      </c>
      <c r="C12">
        <f t="shared" si="2"/>
        <v>-1.2195121951219469E-2</v>
      </c>
      <c r="D12">
        <v>3.1286</v>
      </c>
      <c r="E12">
        <v>10.438599999999999</v>
      </c>
      <c r="F12" s="17">
        <f t="shared" si="0"/>
        <v>2.7206309677385576E-4</v>
      </c>
      <c r="G12" s="17">
        <f t="shared" si="1"/>
        <v>1.0002720630967739</v>
      </c>
      <c r="I12" s="31">
        <f t="shared" si="3"/>
        <v>-1.2467185047993325E-2</v>
      </c>
      <c r="J12" s="32">
        <f t="shared" si="4"/>
        <v>1.5543070302090833E-4</v>
      </c>
      <c r="K12" s="11"/>
      <c r="L12" s="11"/>
      <c r="M12" s="11">
        <f t="shared" si="5"/>
        <v>-0.26436257631014665</v>
      </c>
      <c r="N12" s="11"/>
      <c r="O12" s="11">
        <f t="shared" si="6"/>
        <v>-0.26436257631014665</v>
      </c>
      <c r="P12" s="11">
        <f t="shared" si="7"/>
        <v>71</v>
      </c>
      <c r="Q12" s="11">
        <f t="shared" si="8"/>
        <v>-0.26436257631014665</v>
      </c>
      <c r="R12">
        <f t="shared" si="9"/>
        <v>71</v>
      </c>
      <c r="S12">
        <v>9</v>
      </c>
      <c r="T12">
        <f t="shared" si="10"/>
        <v>8.1967213114754078E-2</v>
      </c>
      <c r="U12">
        <f>SUM($T$4:T12)/S12</f>
        <v>4.8269581056466303E-2</v>
      </c>
      <c r="V12">
        <f t="shared" si="11"/>
        <v>1.9063247362091759E-3</v>
      </c>
      <c r="X12">
        <f t="shared" si="12"/>
        <v>8.1967213114754078E-2</v>
      </c>
      <c r="Y12">
        <f>SUM($X$4:X12)/S12</f>
        <v>4.8269581056466303E-2</v>
      </c>
      <c r="Z12">
        <f t="shared" si="13"/>
        <v>1.9063247362091759E-3</v>
      </c>
    </row>
    <row r="13" spans="1:38" ht="15.75" x14ac:dyDescent="0.25">
      <c r="A13" s="2">
        <v>40687</v>
      </c>
      <c r="B13">
        <v>4.0999999999999996</v>
      </c>
      <c r="C13">
        <f t="shared" si="2"/>
        <v>1.2345679012345635E-2</v>
      </c>
      <c r="D13">
        <v>3.1139000000000001</v>
      </c>
      <c r="E13">
        <v>10.454800000000001</v>
      </c>
      <c r="F13" s="17">
        <f t="shared" si="0"/>
        <v>2.7246506121247904E-4</v>
      </c>
      <c r="G13" s="17">
        <f t="shared" si="1"/>
        <v>1.0002724650612125</v>
      </c>
      <c r="I13" s="31">
        <f t="shared" si="3"/>
        <v>1.2073213951133156E-2</v>
      </c>
      <c r="J13" s="32">
        <f t="shared" si="4"/>
        <v>1.4576249510983626E-4</v>
      </c>
      <c r="K13" s="11"/>
      <c r="L13" s="11"/>
      <c r="M13" s="11">
        <f t="shared" si="5"/>
        <v>0.25600854821505131</v>
      </c>
      <c r="N13" s="11"/>
      <c r="O13" s="11">
        <f t="shared" si="6"/>
        <v>0.25600854821505131</v>
      </c>
      <c r="P13" s="11">
        <f t="shared" si="7"/>
        <v>41</v>
      </c>
      <c r="Q13" s="11">
        <f t="shared" si="8"/>
        <v>0.25600854821505131</v>
      </c>
      <c r="R13">
        <f t="shared" si="9"/>
        <v>41</v>
      </c>
      <c r="S13">
        <v>10</v>
      </c>
      <c r="T13">
        <f t="shared" si="10"/>
        <v>-0.16393442622950821</v>
      </c>
      <c r="U13">
        <f>SUM($T$4:T13)/S13</f>
        <v>2.7049180327868849E-2</v>
      </c>
      <c r="V13">
        <f t="shared" si="11"/>
        <v>6.651437785541519E-4</v>
      </c>
      <c r="X13">
        <f t="shared" si="12"/>
        <v>-0.16393442622950821</v>
      </c>
      <c r="Y13">
        <f>SUM($X$4:X13)/S13</f>
        <v>2.7049180327868849E-2</v>
      </c>
      <c r="Z13">
        <f t="shared" si="13"/>
        <v>6.651437785541519E-4</v>
      </c>
    </row>
    <row r="14" spans="1:38" ht="15.75" x14ac:dyDescent="0.25">
      <c r="A14" s="2">
        <v>40688</v>
      </c>
      <c r="B14">
        <v>4.1500000000000004</v>
      </c>
      <c r="C14">
        <f t="shared" si="2"/>
        <v>1.2195121951219686E-2</v>
      </c>
      <c r="D14">
        <v>3.1303999999999998</v>
      </c>
      <c r="E14">
        <v>10.4306</v>
      </c>
      <c r="F14" s="17">
        <f t="shared" si="0"/>
        <v>2.7186457412708975E-4</v>
      </c>
      <c r="G14" s="17">
        <f t="shared" si="1"/>
        <v>1.0002718645741271</v>
      </c>
      <c r="I14" s="31">
        <f t="shared" si="3"/>
        <v>1.1923257377092596E-2</v>
      </c>
      <c r="J14" s="32">
        <f t="shared" si="4"/>
        <v>1.4216406648039301E-4</v>
      </c>
      <c r="K14" s="11"/>
      <c r="L14" s="11"/>
      <c r="M14" s="11">
        <f t="shared" si="5"/>
        <v>0.25282876816884226</v>
      </c>
      <c r="N14" s="11"/>
      <c r="O14" s="11">
        <f t="shared" si="6"/>
        <v>0.25282876816884226</v>
      </c>
      <c r="P14" s="11">
        <f t="shared" si="7"/>
        <v>43</v>
      </c>
      <c r="Q14" s="11">
        <f t="shared" si="8"/>
        <v>0.25282876816884226</v>
      </c>
      <c r="R14">
        <f t="shared" si="9"/>
        <v>43</v>
      </c>
      <c r="S14">
        <v>11</v>
      </c>
      <c r="T14">
        <f t="shared" si="10"/>
        <v>-0.14754098360655737</v>
      </c>
      <c r="U14">
        <f>SUM($T$4:T14)/S14</f>
        <v>1.117734724292101E-2</v>
      </c>
      <c r="V14">
        <f t="shared" si="11"/>
        <v>1.2493309138883392E-4</v>
      </c>
      <c r="X14">
        <f t="shared" si="12"/>
        <v>-0.14754098360655737</v>
      </c>
      <c r="Y14">
        <f>SUM($X$4:X14)/S14</f>
        <v>1.117734724292101E-2</v>
      </c>
      <c r="Z14">
        <f t="shared" si="13"/>
        <v>1.2493309138883392E-4</v>
      </c>
    </row>
    <row r="15" spans="1:38" ht="15.75" x14ac:dyDescent="0.25">
      <c r="A15" s="2">
        <v>40689</v>
      </c>
      <c r="B15">
        <v>3.9534000000000002</v>
      </c>
      <c r="C15">
        <f t="shared" si="2"/>
        <v>-4.7373493975903638E-2</v>
      </c>
      <c r="D15">
        <v>3.0571999999999999</v>
      </c>
      <c r="E15">
        <v>10.416</v>
      </c>
      <c r="F15" s="17">
        <f t="shared" si="0"/>
        <v>2.7150223332217394E-4</v>
      </c>
      <c r="G15" s="17">
        <f t="shared" si="1"/>
        <v>1.0002715022333222</v>
      </c>
      <c r="I15" s="31">
        <f t="shared" si="3"/>
        <v>-4.7644996209225812E-2</v>
      </c>
      <c r="J15" s="32">
        <f t="shared" si="4"/>
        <v>2.2700456637771418E-3</v>
      </c>
      <c r="K15" s="11"/>
      <c r="L15" s="11"/>
      <c r="M15" s="11">
        <f t="shared" si="5"/>
        <v>-1.010296542296486</v>
      </c>
      <c r="N15" s="11"/>
      <c r="O15" s="11">
        <f t="shared" si="6"/>
        <v>-1.010296542296486</v>
      </c>
      <c r="P15" s="11">
        <f t="shared" si="7"/>
        <v>103</v>
      </c>
      <c r="Q15" s="11">
        <f t="shared" si="8"/>
        <v>-1.010296542296486</v>
      </c>
      <c r="R15">
        <f t="shared" si="9"/>
        <v>103</v>
      </c>
      <c r="S15">
        <v>12</v>
      </c>
      <c r="T15">
        <f t="shared" si="10"/>
        <v>0.34426229508196726</v>
      </c>
      <c r="U15">
        <f>SUM($T$4:T15)/S15</f>
        <v>3.8934426229508198E-2</v>
      </c>
      <c r="V15">
        <f t="shared" si="11"/>
        <v>1.6536976863501993E-3</v>
      </c>
      <c r="X15">
        <f t="shared" si="12"/>
        <v>0.34426229508196726</v>
      </c>
      <c r="Y15">
        <f>SUM($X$4:X15)/S15</f>
        <v>3.8934426229508198E-2</v>
      </c>
      <c r="Z15">
        <f t="shared" si="13"/>
        <v>1.6536976863501993E-3</v>
      </c>
    </row>
    <row r="16" spans="1:38" ht="15.75" x14ac:dyDescent="0.25">
      <c r="A16" s="2">
        <v>40690</v>
      </c>
      <c r="B16">
        <v>3.8875000000000002</v>
      </c>
      <c r="C16">
        <f t="shared" si="2"/>
        <v>-1.6669196134972444E-2</v>
      </c>
      <c r="D16">
        <v>3.0735000000000001</v>
      </c>
      <c r="E16">
        <v>10.398300000000001</v>
      </c>
      <c r="F16" s="17">
        <f t="shared" si="0"/>
        <v>2.710628930608916E-4</v>
      </c>
      <c r="G16" s="17">
        <f t="shared" si="1"/>
        <v>1.0002710628930609</v>
      </c>
      <c r="I16" s="31">
        <f t="shared" si="3"/>
        <v>-1.6940259028033335E-2</v>
      </c>
      <c r="J16" s="32">
        <f t="shared" si="4"/>
        <v>2.8697237593686495E-4</v>
      </c>
      <c r="K16" s="11"/>
      <c r="L16" s="11"/>
      <c r="M16" s="11">
        <f t="shared" si="5"/>
        <v>-0.35921264525811597</v>
      </c>
      <c r="N16" s="11"/>
      <c r="O16" s="11">
        <f t="shared" si="6"/>
        <v>-0.35921264525811597</v>
      </c>
      <c r="P16" s="11">
        <f t="shared" si="7"/>
        <v>78</v>
      </c>
      <c r="Q16" s="11">
        <f t="shared" si="8"/>
        <v>-0.35921264525811597</v>
      </c>
      <c r="R16">
        <f t="shared" si="9"/>
        <v>78</v>
      </c>
      <c r="S16">
        <v>13</v>
      </c>
      <c r="T16">
        <f t="shared" si="10"/>
        <v>0.13934426229508201</v>
      </c>
      <c r="U16">
        <f>SUM($T$4:T16)/S16</f>
        <v>4.6658259773013869E-2</v>
      </c>
      <c r="V16">
        <f t="shared" si="11"/>
        <v>2.5728101514180526E-3</v>
      </c>
      <c r="X16">
        <f t="shared" si="12"/>
        <v>0.13934426229508201</v>
      </c>
      <c r="Y16">
        <f>SUM($X$4:X16)/S16</f>
        <v>4.6658259773013869E-2</v>
      </c>
      <c r="Z16">
        <f t="shared" si="13"/>
        <v>2.5728101514180526E-3</v>
      </c>
    </row>
    <row r="17" spans="1:26" ht="15.75" x14ac:dyDescent="0.25">
      <c r="A17" s="2">
        <v>40694</v>
      </c>
      <c r="B17">
        <v>3.8616000000000001</v>
      </c>
      <c r="C17">
        <f>(B17-B16)/B16</f>
        <v>-6.6623794212218737E-3</v>
      </c>
      <c r="D17">
        <v>3.0607000000000002</v>
      </c>
      <c r="E17">
        <v>10.3528</v>
      </c>
      <c r="F17" s="17">
        <f t="shared" si="0"/>
        <v>2.6993319308998842E-4</v>
      </c>
      <c r="G17" s="17">
        <f t="shared" si="1"/>
        <v>1.00026993319309</v>
      </c>
      <c r="I17" s="31">
        <f t="shared" si="3"/>
        <v>-6.9323126143118622E-3</v>
      </c>
      <c r="J17" s="32">
        <f t="shared" si="4"/>
        <v>4.8056958182547366E-5</v>
      </c>
      <c r="K17" s="11"/>
      <c r="L17" s="11"/>
      <c r="M17" s="11">
        <f t="shared" si="5"/>
        <v>-0.14699741886014503</v>
      </c>
      <c r="N17" s="11"/>
      <c r="O17" s="11">
        <f t="shared" si="6"/>
        <v>-0.14699741886014503</v>
      </c>
      <c r="P17" s="11">
        <f t="shared" si="7"/>
        <v>64</v>
      </c>
      <c r="Q17" s="11">
        <f t="shared" si="8"/>
        <v>-0.14699741886014503</v>
      </c>
      <c r="R17">
        <f t="shared" si="9"/>
        <v>64</v>
      </c>
      <c r="S17">
        <v>14</v>
      </c>
      <c r="T17">
        <f t="shared" si="10"/>
        <v>2.4590163934426257E-2</v>
      </c>
      <c r="U17">
        <f>SUM($T$4:T17)/S17</f>
        <v>4.5081967213114756E-2</v>
      </c>
      <c r="V17">
        <f t="shared" si="11"/>
        <v>2.5866702499328141E-3</v>
      </c>
      <c r="X17">
        <f t="shared" si="12"/>
        <v>2.4590163934426257E-2</v>
      </c>
      <c r="Y17">
        <f>SUM($X$4:X17)/S17</f>
        <v>4.5081967213114756E-2</v>
      </c>
      <c r="Z17">
        <f t="shared" si="13"/>
        <v>2.5866702499328141E-3</v>
      </c>
    </row>
    <row r="18" spans="1:26" ht="15.75" x14ac:dyDescent="0.25">
      <c r="A18" s="2">
        <v>40695</v>
      </c>
      <c r="B18">
        <v>3.8</v>
      </c>
      <c r="C18">
        <f t="shared" si="2"/>
        <v>-1.5951937020924054E-2</v>
      </c>
      <c r="D18">
        <v>2.9407999999999999</v>
      </c>
      <c r="E18">
        <v>10.453900000000001</v>
      </c>
      <c r="F18" s="17">
        <f t="shared" si="0"/>
        <v>2.7244273139737096E-4</v>
      </c>
      <c r="G18" s="17">
        <f t="shared" si="1"/>
        <v>1.0002724427313974</v>
      </c>
      <c r="I18" s="31">
        <f t="shared" si="3"/>
        <v>-1.6224379752321424E-2</v>
      </c>
      <c r="J18" s="32">
        <f t="shared" si="4"/>
        <v>2.6323049834753743E-4</v>
      </c>
      <c r="K18" s="11"/>
      <c r="L18" s="11"/>
      <c r="M18" s="11">
        <f t="shared" si="5"/>
        <v>-0.34403265964583024</v>
      </c>
      <c r="N18" s="11"/>
      <c r="O18" s="11">
        <f t="shared" si="6"/>
        <v>-0.34403265964583024</v>
      </c>
      <c r="P18" s="11">
        <f t="shared" si="7"/>
        <v>77</v>
      </c>
      <c r="Q18" s="11">
        <f t="shared" si="8"/>
        <v>-0.34403265964583024</v>
      </c>
      <c r="R18">
        <f t="shared" si="9"/>
        <v>77</v>
      </c>
      <c r="S18">
        <v>15</v>
      </c>
      <c r="T18">
        <f t="shared" si="10"/>
        <v>0.13114754098360659</v>
      </c>
      <c r="U18">
        <f>SUM($T$4:T18)/S18</f>
        <v>5.0819672131147547E-2</v>
      </c>
      <c r="V18">
        <f t="shared" si="11"/>
        <v>3.5217805575236383E-3</v>
      </c>
      <c r="X18">
        <f t="shared" si="12"/>
        <v>0.13114754098360659</v>
      </c>
      <c r="Y18">
        <f>SUM($X$4:X18)/S18</f>
        <v>5.0819672131147547E-2</v>
      </c>
      <c r="Z18">
        <f t="shared" si="13"/>
        <v>3.5217805575236383E-3</v>
      </c>
    </row>
    <row r="19" spans="1:26" ht="15.75" x14ac:dyDescent="0.25">
      <c r="A19" s="2">
        <v>40696</v>
      </c>
      <c r="B19">
        <v>3.7556000000000003</v>
      </c>
      <c r="C19">
        <f t="shared" si="2"/>
        <v>-1.1684210526315672E-2</v>
      </c>
      <c r="D19">
        <v>3.0297000000000001</v>
      </c>
      <c r="E19">
        <v>10.4983</v>
      </c>
      <c r="F19" s="17">
        <f t="shared" si="0"/>
        <v>2.7354411934665812E-4</v>
      </c>
      <c r="G19" s="17">
        <f t="shared" si="1"/>
        <v>1.0002735441193467</v>
      </c>
      <c r="I19" s="31">
        <f t="shared" si="3"/>
        <v>-1.195775464566233E-2</v>
      </c>
      <c r="J19" s="32">
        <f t="shared" si="4"/>
        <v>1.4298789616585904E-4</v>
      </c>
      <c r="K19" s="11"/>
      <c r="L19" s="11"/>
      <c r="M19" s="11">
        <f t="shared" si="5"/>
        <v>-0.2535602714520333</v>
      </c>
      <c r="N19" s="11"/>
      <c r="O19" s="11">
        <f t="shared" si="6"/>
        <v>-0.2535602714520333</v>
      </c>
      <c r="P19" s="11">
        <f t="shared" si="7"/>
        <v>69</v>
      </c>
      <c r="Q19" s="11">
        <f t="shared" si="8"/>
        <v>-0.2535602714520333</v>
      </c>
      <c r="R19">
        <f t="shared" si="9"/>
        <v>69</v>
      </c>
      <c r="S19">
        <v>16</v>
      </c>
      <c r="T19">
        <f t="shared" si="10"/>
        <v>6.557377049180324E-2</v>
      </c>
      <c r="U19">
        <f>SUM($T$4:T19)/S19</f>
        <v>5.1741803278688527E-2</v>
      </c>
      <c r="V19">
        <f t="shared" si="11"/>
        <v>3.8941297549534583E-3</v>
      </c>
      <c r="X19">
        <f t="shared" si="12"/>
        <v>6.557377049180324E-2</v>
      </c>
      <c r="Y19">
        <f>SUM($X$4:X19)/S19</f>
        <v>5.1741803278688527E-2</v>
      </c>
      <c r="Z19">
        <f t="shared" si="13"/>
        <v>3.8941297549534583E-3</v>
      </c>
    </row>
    <row r="20" spans="1:26" ht="15.75" x14ac:dyDescent="0.25">
      <c r="A20" s="2">
        <v>40697</v>
      </c>
      <c r="B20">
        <v>3.75</v>
      </c>
      <c r="C20">
        <f t="shared" si="2"/>
        <v>-1.4911066141229819E-3</v>
      </c>
      <c r="D20">
        <v>2.9859</v>
      </c>
      <c r="E20">
        <v>10.5501</v>
      </c>
      <c r="F20" s="17">
        <f t="shared" si="0"/>
        <v>2.7482851428217714E-4</v>
      </c>
      <c r="G20" s="17">
        <f t="shared" si="1"/>
        <v>1.0002748285142822</v>
      </c>
      <c r="I20" s="31">
        <f t="shared" si="3"/>
        <v>-1.7659351284051591E-3</v>
      </c>
      <c r="J20" s="32">
        <f t="shared" si="4"/>
        <v>3.1185268777353456E-6</v>
      </c>
      <c r="K20" s="11"/>
      <c r="L20" s="11"/>
      <c r="M20" s="11">
        <f t="shared" si="5"/>
        <v>-3.7446076106564218E-2</v>
      </c>
      <c r="N20" s="11"/>
      <c r="O20" s="11">
        <f t="shared" si="6"/>
        <v>-3.7446076106564218E-2</v>
      </c>
      <c r="P20" s="11">
        <f t="shared" si="7"/>
        <v>59</v>
      </c>
      <c r="Q20" s="11">
        <f t="shared" si="8"/>
        <v>-3.7446076106564218E-2</v>
      </c>
      <c r="R20">
        <f t="shared" si="9"/>
        <v>59</v>
      </c>
      <c r="S20">
        <v>17</v>
      </c>
      <c r="T20">
        <f t="shared" si="10"/>
        <v>-1.6393442622950838E-2</v>
      </c>
      <c r="U20">
        <f>SUM($T$4:T20)/S20</f>
        <v>4.7733847637415623E-2</v>
      </c>
      <c r="V20">
        <f t="shared" si="11"/>
        <v>3.521349415874923E-3</v>
      </c>
      <c r="X20">
        <f t="shared" si="12"/>
        <v>-1.6393442622950838E-2</v>
      </c>
      <c r="Y20">
        <f>SUM($X$4:X20)/S20</f>
        <v>4.7733847637415623E-2</v>
      </c>
      <c r="Z20">
        <f t="shared" si="13"/>
        <v>3.521349415874923E-3</v>
      </c>
    </row>
    <row r="21" spans="1:26" ht="15.75" x14ac:dyDescent="0.25">
      <c r="A21" s="2">
        <v>40700</v>
      </c>
      <c r="B21">
        <v>3.55</v>
      </c>
      <c r="C21">
        <f t="shared" si="2"/>
        <v>-5.3333333333333378E-2</v>
      </c>
      <c r="D21">
        <v>2.9950000000000001</v>
      </c>
      <c r="E21">
        <v>10.5869</v>
      </c>
      <c r="F21" s="17">
        <f t="shared" si="0"/>
        <v>2.7574061558999219E-4</v>
      </c>
      <c r="G21" s="17">
        <f t="shared" si="1"/>
        <v>1.00027574061559</v>
      </c>
      <c r="I21" s="31">
        <f t="shared" si="3"/>
        <v>-5.3609073948923371E-2</v>
      </c>
      <c r="J21" s="32">
        <f t="shared" si="4"/>
        <v>2.8739328096611342E-3</v>
      </c>
      <c r="K21" s="11"/>
      <c r="L21" s="11"/>
      <c r="M21" s="11">
        <f t="shared" si="5"/>
        <v>-1.1367628577085782</v>
      </c>
      <c r="N21" s="11"/>
      <c r="O21" s="11">
        <f t="shared" si="6"/>
        <v>-1.1367628577085782</v>
      </c>
      <c r="P21" s="11">
        <f t="shared" si="7"/>
        <v>106</v>
      </c>
      <c r="Q21" s="11">
        <f t="shared" si="8"/>
        <v>-1.1367628577085782</v>
      </c>
      <c r="R21">
        <f t="shared" si="9"/>
        <v>106</v>
      </c>
      <c r="S21">
        <v>18</v>
      </c>
      <c r="T21">
        <f t="shared" si="10"/>
        <v>0.36885245901639341</v>
      </c>
      <c r="U21">
        <f>SUM($T$4:T21)/S21</f>
        <v>6.5573770491803282E-2</v>
      </c>
      <c r="V21">
        <f t="shared" si="11"/>
        <v>7.0362317070191312E-3</v>
      </c>
      <c r="X21">
        <f t="shared" si="12"/>
        <v>0.36885245901639341</v>
      </c>
      <c r="Y21">
        <f>SUM($X$4:X21)/S21</f>
        <v>6.5573770491803282E-2</v>
      </c>
      <c r="Z21">
        <f t="shared" si="13"/>
        <v>7.0362317070191312E-3</v>
      </c>
    </row>
    <row r="22" spans="1:26" ht="15.75" x14ac:dyDescent="0.25">
      <c r="A22" s="2">
        <v>40701</v>
      </c>
      <c r="B22">
        <v>3.54</v>
      </c>
      <c r="C22">
        <f t="shared" si="2"/>
        <v>-2.8169014084506445E-3</v>
      </c>
      <c r="D22">
        <v>2.9948999999999999</v>
      </c>
      <c r="E22">
        <v>10.6153</v>
      </c>
      <c r="F22" s="17">
        <f t="shared" si="0"/>
        <v>2.7644431294793215E-4</v>
      </c>
      <c r="G22" s="17">
        <f t="shared" si="1"/>
        <v>1.0002764443129479</v>
      </c>
      <c r="I22" s="31">
        <f t="shared" si="3"/>
        <v>-3.0933457213985767E-3</v>
      </c>
      <c r="J22" s="32">
        <f t="shared" si="4"/>
        <v>9.5687877520948806E-6</v>
      </c>
      <c r="K22" s="11"/>
      <c r="L22" s="11"/>
      <c r="M22" s="11">
        <f t="shared" si="5"/>
        <v>-6.559338304347391E-2</v>
      </c>
      <c r="N22" s="11"/>
      <c r="O22" s="11">
        <f t="shared" si="6"/>
        <v>-6.559338304347391E-2</v>
      </c>
      <c r="P22" s="11">
        <f t="shared" si="7"/>
        <v>60</v>
      </c>
      <c r="Q22" s="11">
        <f t="shared" si="8"/>
        <v>-6.559338304347391E-2</v>
      </c>
      <c r="R22">
        <f t="shared" si="9"/>
        <v>60</v>
      </c>
      <c r="S22">
        <v>19</v>
      </c>
      <c r="T22">
        <f t="shared" si="10"/>
        <v>-8.1967213114754189E-3</v>
      </c>
      <c r="U22">
        <f>SUM($T$4:T22)/S22</f>
        <v>6.1691113028472827E-2</v>
      </c>
      <c r="V22">
        <f t="shared" si="11"/>
        <v>6.5736431915585812E-3</v>
      </c>
      <c r="X22">
        <f t="shared" si="12"/>
        <v>-8.1967213114754189E-3</v>
      </c>
      <c r="Y22">
        <f>SUM($X$4:X22)/S22</f>
        <v>6.1691113028472827E-2</v>
      </c>
      <c r="Z22">
        <f t="shared" si="13"/>
        <v>6.5736431915585812E-3</v>
      </c>
    </row>
    <row r="23" spans="1:26" ht="15.75" x14ac:dyDescent="0.25">
      <c r="A23" s="2">
        <v>40702</v>
      </c>
      <c r="B23">
        <v>3.55</v>
      </c>
      <c r="C23">
        <f t="shared" si="2"/>
        <v>2.8248587570620866E-3</v>
      </c>
      <c r="D23">
        <v>2.9386999999999999</v>
      </c>
      <c r="E23">
        <v>10.637499999999999</v>
      </c>
      <c r="F23" s="17">
        <f t="shared" si="0"/>
        <v>2.7699426077787415E-4</v>
      </c>
      <c r="G23" s="17">
        <f t="shared" si="1"/>
        <v>1.0002769942607779</v>
      </c>
      <c r="I23" s="31">
        <f t="shared" si="3"/>
        <v>2.5478644962842125E-3</v>
      </c>
      <c r="J23" s="32">
        <f t="shared" si="4"/>
        <v>6.4916134914256033E-6</v>
      </c>
      <c r="K23" s="11"/>
      <c r="L23" s="11"/>
      <c r="M23" s="11">
        <f t="shared" si="5"/>
        <v>5.4026632293812181E-2</v>
      </c>
      <c r="N23" s="11"/>
      <c r="O23" s="11">
        <f t="shared" si="6"/>
        <v>5.4026632293812181E-2</v>
      </c>
      <c r="P23" s="11">
        <f t="shared" si="7"/>
        <v>50</v>
      </c>
      <c r="Q23" s="11">
        <f t="shared" si="8"/>
        <v>5.4026632293812181E-2</v>
      </c>
      <c r="R23">
        <f t="shared" si="9"/>
        <v>50</v>
      </c>
      <c r="S23">
        <v>20</v>
      </c>
      <c r="T23">
        <f t="shared" si="10"/>
        <v>-9.0163934426229497E-2</v>
      </c>
      <c r="U23">
        <f>SUM($T$4:T23)/S23</f>
        <v>5.4098360655737712E-2</v>
      </c>
      <c r="V23">
        <f t="shared" si="11"/>
        <v>5.3211502284332178E-3</v>
      </c>
      <c r="X23">
        <f t="shared" si="12"/>
        <v>-9.0163934426229497E-2</v>
      </c>
      <c r="Y23">
        <f>SUM($X$4:X23)/S23</f>
        <v>5.4098360655737712E-2</v>
      </c>
      <c r="Z23">
        <f t="shared" si="13"/>
        <v>5.3211502284332178E-3</v>
      </c>
    </row>
    <row r="24" spans="1:26" ht="15.75" x14ac:dyDescent="0.25">
      <c r="A24" s="2">
        <v>40703</v>
      </c>
      <c r="B24">
        <v>3.5655999999999999</v>
      </c>
      <c r="C24">
        <f t="shared" si="2"/>
        <v>4.3943661971831156E-3</v>
      </c>
      <c r="D24">
        <v>2.9967000000000001</v>
      </c>
      <c r="E24">
        <v>10.6099</v>
      </c>
      <c r="F24" s="17">
        <f t="shared" si="0"/>
        <v>2.763105252112652E-4</v>
      </c>
      <c r="G24" s="17">
        <f t="shared" si="1"/>
        <v>1.0002763105252113</v>
      </c>
      <c r="I24" s="31">
        <f t="shared" si="3"/>
        <v>4.1180556719718504E-3</v>
      </c>
      <c r="J24" s="32">
        <f t="shared" si="4"/>
        <v>1.6958382517459527E-5</v>
      </c>
      <c r="K24" s="11"/>
      <c r="L24" s="11"/>
      <c r="M24" s="11">
        <f t="shared" si="5"/>
        <v>8.7322021983327947E-2</v>
      </c>
      <c r="N24" s="11"/>
      <c r="O24" s="11">
        <f t="shared" si="6"/>
        <v>8.7322021983327947E-2</v>
      </c>
      <c r="P24" s="11">
        <f t="shared" si="7"/>
        <v>49</v>
      </c>
      <c r="Q24" s="11">
        <f t="shared" si="8"/>
        <v>8.7322021983327947E-2</v>
      </c>
      <c r="R24">
        <f t="shared" si="9"/>
        <v>49</v>
      </c>
      <c r="S24">
        <v>21</v>
      </c>
      <c r="T24">
        <f t="shared" si="10"/>
        <v>-9.8360655737704916E-2</v>
      </c>
      <c r="U24">
        <f>SUM($T$4:T24)/S24</f>
        <v>4.6838407494145202E-2</v>
      </c>
      <c r="V24">
        <f t="shared" si="11"/>
        <v>4.1882331589399588E-3</v>
      </c>
      <c r="X24">
        <f t="shared" si="12"/>
        <v>-9.8360655737704916E-2</v>
      </c>
      <c r="Y24">
        <f>SUM($X$4:X24)/S24</f>
        <v>4.6838407494145202E-2</v>
      </c>
      <c r="Z24">
        <f t="shared" si="13"/>
        <v>4.1882331589399588E-3</v>
      </c>
    </row>
    <row r="25" spans="1:26" ht="15.75" x14ac:dyDescent="0.25">
      <c r="A25" s="2">
        <v>40704</v>
      </c>
      <c r="B25">
        <v>3.6</v>
      </c>
      <c r="C25">
        <f t="shared" si="2"/>
        <v>9.6477451200359578E-3</v>
      </c>
      <c r="D25">
        <v>2.9693000000000001</v>
      </c>
      <c r="E25">
        <v>10.678000000000001</v>
      </c>
      <c r="F25" s="17">
        <f t="shared" si="0"/>
        <v>2.7799726053134854E-4</v>
      </c>
      <c r="G25" s="17">
        <f t="shared" si="1"/>
        <v>1.0002779972605313</v>
      </c>
      <c r="I25" s="31">
        <f t="shared" si="3"/>
        <v>9.3697478595046093E-3</v>
      </c>
      <c r="J25" s="32">
        <f t="shared" si="4"/>
        <v>8.7792174950691211E-5</v>
      </c>
      <c r="K25" s="11"/>
      <c r="L25" s="11"/>
      <c r="M25" s="11">
        <f t="shared" si="5"/>
        <v>0.1986824350468602</v>
      </c>
      <c r="N25" s="11"/>
      <c r="O25" s="11">
        <f t="shared" si="6"/>
        <v>0.1986824350468602</v>
      </c>
      <c r="P25" s="11">
        <f t="shared" si="7"/>
        <v>47</v>
      </c>
      <c r="Q25" s="11">
        <f t="shared" si="8"/>
        <v>0.1986824350468602</v>
      </c>
      <c r="R25">
        <f t="shared" si="9"/>
        <v>47</v>
      </c>
      <c r="S25">
        <v>22</v>
      </c>
      <c r="T25">
        <f t="shared" si="10"/>
        <v>-0.11475409836065575</v>
      </c>
      <c r="U25">
        <f>SUM($T$4:T25)/S25</f>
        <v>3.9493293591654252E-2</v>
      </c>
      <c r="V25">
        <f t="shared" si="11"/>
        <v>3.1194404774331978E-3</v>
      </c>
      <c r="X25">
        <f t="shared" si="12"/>
        <v>-0.11475409836065575</v>
      </c>
      <c r="Y25">
        <f>SUM($X$4:X25)/S25</f>
        <v>3.9493293591654252E-2</v>
      </c>
      <c r="Z25">
        <f t="shared" si="13"/>
        <v>3.1194404774331978E-3</v>
      </c>
    </row>
    <row r="26" spans="1:26" ht="15.75" x14ac:dyDescent="0.25">
      <c r="A26" s="2">
        <v>40707</v>
      </c>
      <c r="B26">
        <v>3.7490999999999999</v>
      </c>
      <c r="C26">
        <f t="shared" si="2"/>
        <v>4.1416666666666609E-2</v>
      </c>
      <c r="D26">
        <v>2.9838</v>
      </c>
      <c r="E26">
        <v>10.6607</v>
      </c>
      <c r="F26" s="17">
        <f t="shared" si="0"/>
        <v>2.7756886345020604E-4</v>
      </c>
      <c r="G26" s="17">
        <f t="shared" si="1"/>
        <v>1.0002775688634502</v>
      </c>
      <c r="I26" s="31">
        <f t="shared" si="3"/>
        <v>4.1139097803216403E-2</v>
      </c>
      <c r="J26" s="32">
        <f t="shared" si="4"/>
        <v>1.6924253680626047E-3</v>
      </c>
      <c r="K26" s="11"/>
      <c r="L26" s="11"/>
      <c r="M26" s="11">
        <f t="shared" si="5"/>
        <v>0.8723410970854153</v>
      </c>
      <c r="N26" s="11"/>
      <c r="O26" s="11">
        <f t="shared" si="6"/>
        <v>0.8723410970854153</v>
      </c>
      <c r="P26" s="11">
        <f t="shared" si="7"/>
        <v>25</v>
      </c>
      <c r="Q26" s="11">
        <f t="shared" si="8"/>
        <v>0.8723410970854153</v>
      </c>
      <c r="R26">
        <f t="shared" si="9"/>
        <v>25</v>
      </c>
      <c r="S26">
        <v>23</v>
      </c>
      <c r="T26">
        <f t="shared" si="10"/>
        <v>-0.29508196721311475</v>
      </c>
      <c r="U26">
        <f>SUM($T$4:T26)/S26</f>
        <v>2.4946543121881687E-2</v>
      </c>
      <c r="V26">
        <f t="shared" si="11"/>
        <v>1.3012354832576142E-3</v>
      </c>
      <c r="X26">
        <f t="shared" si="12"/>
        <v>-0.29508196721311475</v>
      </c>
      <c r="Y26">
        <f>SUM($X$4:X26)/S26</f>
        <v>2.4946543121881687E-2</v>
      </c>
      <c r="Z26">
        <f t="shared" si="13"/>
        <v>1.3012354832576142E-3</v>
      </c>
    </row>
    <row r="27" spans="1:26" ht="15.75" x14ac:dyDescent="0.25">
      <c r="A27" s="2">
        <v>40708</v>
      </c>
      <c r="B27">
        <v>3.75</v>
      </c>
      <c r="C27">
        <f t="shared" si="2"/>
        <v>2.4005761382735134E-4</v>
      </c>
      <c r="D27">
        <v>3.0972</v>
      </c>
      <c r="E27">
        <v>10.597899999999999</v>
      </c>
      <c r="F27" s="17">
        <f t="shared" si="0"/>
        <v>2.7601319580727868E-4</v>
      </c>
      <c r="G27" s="17">
        <f t="shared" si="1"/>
        <v>1.0002760131958073</v>
      </c>
      <c r="I27" s="31">
        <f t="shared" si="3"/>
        <v>-3.5955581979927334E-5</v>
      </c>
      <c r="J27" s="32">
        <f t="shared" si="4"/>
        <v>1.2928038755152753E-9</v>
      </c>
      <c r="K27" s="11"/>
      <c r="L27" s="11"/>
      <c r="M27" s="11">
        <f t="shared" si="5"/>
        <v>-7.6242634149993756E-4</v>
      </c>
      <c r="N27" s="11"/>
      <c r="O27" s="11">
        <f t="shared" si="6"/>
        <v>-7.6242634149993756E-4</v>
      </c>
      <c r="P27" s="11">
        <f t="shared" si="7"/>
        <v>51</v>
      </c>
      <c r="Q27" s="11">
        <f t="shared" si="8"/>
        <v>-7.6242634149993756E-4</v>
      </c>
      <c r="R27">
        <f t="shared" si="9"/>
        <v>51</v>
      </c>
      <c r="S27">
        <v>24</v>
      </c>
      <c r="T27">
        <f t="shared" si="10"/>
        <v>-8.1967213114754078E-2</v>
      </c>
      <c r="U27">
        <f>SUM($T$4:T27)/S27</f>
        <v>2.049180327868853E-2</v>
      </c>
      <c r="V27">
        <f t="shared" si="11"/>
        <v>9.1617600351811624E-4</v>
      </c>
      <c r="X27">
        <f t="shared" si="12"/>
        <v>-8.1967213114754078E-2</v>
      </c>
      <c r="Y27">
        <f>SUM($X$4:X27)/S27</f>
        <v>2.049180327868853E-2</v>
      </c>
      <c r="Z27">
        <f t="shared" si="13"/>
        <v>9.1617600351811624E-4</v>
      </c>
    </row>
    <row r="28" spans="1:26" ht="15.75" x14ac:dyDescent="0.25">
      <c r="A28" s="2">
        <v>40709</v>
      </c>
      <c r="B28">
        <v>3.8</v>
      </c>
      <c r="C28">
        <f t="shared" si="2"/>
        <v>1.3333333333333286E-2</v>
      </c>
      <c r="D28">
        <v>2.9691999999999998</v>
      </c>
      <c r="E28">
        <v>10.6645</v>
      </c>
      <c r="F28" s="17">
        <f t="shared" si="0"/>
        <v>2.7766296795483925E-4</v>
      </c>
      <c r="G28" s="17">
        <f t="shared" si="1"/>
        <v>1.0002776629679548</v>
      </c>
      <c r="I28" s="31">
        <f t="shared" si="3"/>
        <v>1.3055670365378446E-2</v>
      </c>
      <c r="J28" s="32">
        <f t="shared" si="4"/>
        <v>1.7045052868942099E-4</v>
      </c>
      <c r="K28" s="11"/>
      <c r="L28" s="11"/>
      <c r="M28" s="11">
        <f t="shared" si="5"/>
        <v>0.27684121475384776</v>
      </c>
      <c r="N28" s="11"/>
      <c r="O28" s="11">
        <f t="shared" si="6"/>
        <v>0.27684121475384776</v>
      </c>
      <c r="P28" s="11">
        <f t="shared" si="7"/>
        <v>39</v>
      </c>
      <c r="Q28" s="11">
        <f t="shared" si="8"/>
        <v>0.27684121475384776</v>
      </c>
      <c r="R28">
        <f t="shared" si="9"/>
        <v>39</v>
      </c>
      <c r="S28">
        <v>25</v>
      </c>
      <c r="T28">
        <f t="shared" si="10"/>
        <v>-0.18032786885245899</v>
      </c>
      <c r="U28">
        <f>SUM($T$4:T28)/S28</f>
        <v>1.2459016393442627E-2</v>
      </c>
      <c r="V28">
        <f t="shared" si="11"/>
        <v>3.5278883975470944E-4</v>
      </c>
      <c r="X28">
        <f t="shared" si="12"/>
        <v>-0.18032786885245899</v>
      </c>
      <c r="Y28">
        <f>SUM($X$4:X28)/S28</f>
        <v>1.2459016393442627E-2</v>
      </c>
      <c r="Z28">
        <f t="shared" si="13"/>
        <v>3.5278883975470944E-4</v>
      </c>
    </row>
    <row r="29" spans="1:26" ht="15.75" x14ac:dyDescent="0.25">
      <c r="A29" s="2">
        <v>40710</v>
      </c>
      <c r="B29">
        <v>3.75</v>
      </c>
      <c r="C29">
        <f t="shared" si="2"/>
        <v>-1.3157894736842059E-2</v>
      </c>
      <c r="D29">
        <v>2.9274</v>
      </c>
      <c r="E29">
        <v>10.6577</v>
      </c>
      <c r="F29" s="17">
        <f t="shared" si="0"/>
        <v>2.7749456814385454E-4</v>
      </c>
      <c r="G29" s="17">
        <f t="shared" si="1"/>
        <v>1.0002774945681439</v>
      </c>
      <c r="I29" s="31">
        <f t="shared" si="3"/>
        <v>-1.3435389304985914E-2</v>
      </c>
      <c r="J29" s="32">
        <f t="shared" si="4"/>
        <v>1.8050968577652989E-4</v>
      </c>
      <c r="K29" s="11"/>
      <c r="L29" s="11"/>
      <c r="M29" s="11">
        <f t="shared" si="5"/>
        <v>-0.28489303052155746</v>
      </c>
      <c r="N29" s="11"/>
      <c r="O29" s="11">
        <f t="shared" si="6"/>
        <v>-0.28489303052155746</v>
      </c>
      <c r="P29" s="11">
        <f t="shared" si="7"/>
        <v>72</v>
      </c>
      <c r="Q29" s="11">
        <f t="shared" si="8"/>
        <v>-0.28489303052155746</v>
      </c>
      <c r="R29">
        <f t="shared" si="9"/>
        <v>72</v>
      </c>
      <c r="S29">
        <v>26</v>
      </c>
      <c r="T29">
        <f t="shared" si="10"/>
        <v>9.0163934426229497E-2</v>
      </c>
      <c r="U29">
        <f>SUM($T$4:T29)/S29</f>
        <v>1.5447667087011353E-2</v>
      </c>
      <c r="V29">
        <f t="shared" si="11"/>
        <v>5.6403553447358903E-4</v>
      </c>
      <c r="X29">
        <f t="shared" si="12"/>
        <v>9.0163934426229497E-2</v>
      </c>
      <c r="Y29">
        <f>SUM($X$4:X29)/S29</f>
        <v>1.5447667087011353E-2</v>
      </c>
      <c r="Z29">
        <f t="shared" si="13"/>
        <v>5.6403553447358903E-4</v>
      </c>
    </row>
    <row r="30" spans="1:26" ht="15.75" x14ac:dyDescent="0.25">
      <c r="A30" s="2">
        <v>40711</v>
      </c>
      <c r="B30">
        <v>3.7</v>
      </c>
      <c r="C30">
        <f t="shared" si="2"/>
        <v>-1.3333333333333286E-2</v>
      </c>
      <c r="D30">
        <v>2.9445000000000001</v>
      </c>
      <c r="E30">
        <v>10.6419</v>
      </c>
      <c r="F30" s="17">
        <f t="shared" si="0"/>
        <v>2.771032463797507E-4</v>
      </c>
      <c r="G30" s="17">
        <f t="shared" si="1"/>
        <v>1.0002771032463798</v>
      </c>
      <c r="I30" s="31">
        <f t="shared" si="3"/>
        <v>-1.3610436579713036E-2</v>
      </c>
      <c r="J30" s="32">
        <f t="shared" si="4"/>
        <v>1.8524398389039068E-4</v>
      </c>
      <c r="K30" s="11"/>
      <c r="L30" s="11"/>
      <c r="M30" s="11">
        <f t="shared" si="5"/>
        <v>-0.28860485065936636</v>
      </c>
      <c r="N30" s="11"/>
      <c r="O30" s="11">
        <f t="shared" si="6"/>
        <v>-0.28860485065936636</v>
      </c>
      <c r="P30" s="11">
        <f t="shared" si="7"/>
        <v>74</v>
      </c>
      <c r="Q30" s="11">
        <f t="shared" si="8"/>
        <v>-0.28860485065936636</v>
      </c>
      <c r="R30">
        <f t="shared" si="9"/>
        <v>74</v>
      </c>
      <c r="S30">
        <v>27</v>
      </c>
      <c r="T30">
        <f t="shared" si="10"/>
        <v>0.10655737704918034</v>
      </c>
      <c r="U30">
        <f>SUM($T$4:T30)/S30</f>
        <v>1.8822100789313907E-2</v>
      </c>
      <c r="V30">
        <f t="shared" si="11"/>
        <v>8.6957544630213298E-4</v>
      </c>
      <c r="X30">
        <f t="shared" si="12"/>
        <v>0.10655737704918034</v>
      </c>
      <c r="Y30">
        <f>SUM($X$4:X30)/S30</f>
        <v>1.8822100789313907E-2</v>
      </c>
      <c r="Z30">
        <f t="shared" si="13"/>
        <v>8.6957544630213298E-4</v>
      </c>
    </row>
    <row r="31" spans="1:26" ht="15.75" x14ac:dyDescent="0.25">
      <c r="A31" s="2">
        <v>40714</v>
      </c>
      <c r="B31">
        <v>3.7</v>
      </c>
      <c r="C31">
        <f t="shared" si="2"/>
        <v>0</v>
      </c>
      <c r="D31">
        <v>2.9580000000000002</v>
      </c>
      <c r="E31">
        <v>10.5715</v>
      </c>
      <c r="F31" s="17">
        <f t="shared" si="0"/>
        <v>2.7535895785657516E-4</v>
      </c>
      <c r="G31" s="17">
        <f t="shared" si="1"/>
        <v>1.0002753589578566</v>
      </c>
      <c r="I31" s="31">
        <f t="shared" si="3"/>
        <v>-2.7535895785657516E-4</v>
      </c>
      <c r="J31" s="32">
        <f t="shared" si="4"/>
        <v>7.5822555671859139E-8</v>
      </c>
      <c r="K31" s="11"/>
      <c r="L31" s="11"/>
      <c r="M31" s="11">
        <f t="shared" si="5"/>
        <v>-5.8388965294742358E-3</v>
      </c>
      <c r="N31" s="11"/>
      <c r="O31" s="11">
        <f t="shared" si="6"/>
        <v>-5.8388965294742358E-3</v>
      </c>
      <c r="P31" s="11">
        <f t="shared" si="7"/>
        <v>55</v>
      </c>
      <c r="Q31" s="11">
        <f t="shared" si="8"/>
        <v>-5.8388965294742358E-3</v>
      </c>
      <c r="R31">
        <f t="shared" si="9"/>
        <v>55</v>
      </c>
      <c r="S31">
        <v>28</v>
      </c>
      <c r="T31">
        <f t="shared" si="10"/>
        <v>-4.9180327868852458E-2</v>
      </c>
      <c r="U31">
        <f>SUM($T$4:T31)/S31</f>
        <v>1.6393442622950824E-2</v>
      </c>
      <c r="V31">
        <f t="shared" si="11"/>
        <v>6.8407808262686018E-4</v>
      </c>
      <c r="X31">
        <f t="shared" si="12"/>
        <v>-4.9180327868852458E-2</v>
      </c>
      <c r="Y31">
        <f>SUM($X$4:X31)/S31</f>
        <v>1.6393442622950824E-2</v>
      </c>
      <c r="Z31">
        <f t="shared" si="13"/>
        <v>6.8407808262686018E-4</v>
      </c>
    </row>
    <row r="32" spans="1:26" ht="15.75" x14ac:dyDescent="0.25">
      <c r="A32" s="2">
        <v>40715</v>
      </c>
      <c r="B32">
        <v>3.85</v>
      </c>
      <c r="C32">
        <f t="shared" si="2"/>
        <v>4.0540540540540515E-2</v>
      </c>
      <c r="D32">
        <v>2.9835000000000003</v>
      </c>
      <c r="E32">
        <v>10.5519</v>
      </c>
      <c r="F32" s="17">
        <f t="shared" si="0"/>
        <v>2.7487313497553956E-4</v>
      </c>
      <c r="G32" s="17">
        <f t="shared" si="1"/>
        <v>1.0002748731349755</v>
      </c>
      <c r="I32" s="31">
        <f t="shared" si="3"/>
        <v>4.0265667405564975E-2</v>
      </c>
      <c r="J32" s="32">
        <f t="shared" si="4"/>
        <v>1.6213239716155777E-3</v>
      </c>
      <c r="K32" s="11"/>
      <c r="L32" s="11"/>
      <c r="M32" s="11">
        <f t="shared" si="5"/>
        <v>0.85382029152571182</v>
      </c>
      <c r="N32" s="11"/>
      <c r="O32" s="11">
        <f t="shared" si="6"/>
        <v>0.85382029152571182</v>
      </c>
      <c r="P32" s="11">
        <f t="shared" si="7"/>
        <v>27</v>
      </c>
      <c r="Q32" s="11">
        <f t="shared" si="8"/>
        <v>0.85382029152571182</v>
      </c>
      <c r="R32">
        <f t="shared" si="9"/>
        <v>27</v>
      </c>
      <c r="S32">
        <v>29</v>
      </c>
      <c r="T32">
        <f t="shared" si="10"/>
        <v>-0.27868852459016391</v>
      </c>
      <c r="U32">
        <f>SUM($T$4:T32)/S32</f>
        <v>6.21820237422273E-3</v>
      </c>
      <c r="V32">
        <f t="shared" si="11"/>
        <v>1.0193774383971696E-4</v>
      </c>
      <c r="X32">
        <f t="shared" si="12"/>
        <v>-0.27868852459016391</v>
      </c>
      <c r="Y32">
        <f>SUM($X$4:X32)/S32</f>
        <v>6.21820237422273E-3</v>
      </c>
      <c r="Z32">
        <f t="shared" si="13"/>
        <v>1.0193774383971696E-4</v>
      </c>
    </row>
    <row r="33" spans="1:26" ht="15.75" x14ac:dyDescent="0.25">
      <c r="A33" s="2">
        <v>40716</v>
      </c>
      <c r="B33">
        <v>4.05</v>
      </c>
      <c r="C33">
        <f t="shared" si="2"/>
        <v>5.1948051948051875E-2</v>
      </c>
      <c r="D33">
        <v>2.9824999999999999</v>
      </c>
      <c r="E33">
        <v>10.605600000000001</v>
      </c>
      <c r="F33" s="17">
        <f t="shared" si="0"/>
        <v>2.7620398587324679E-4</v>
      </c>
      <c r="G33" s="17">
        <f t="shared" si="1"/>
        <v>1.0002762039858732</v>
      </c>
      <c r="I33" s="31">
        <f t="shared" si="3"/>
        <v>5.1671847962178628E-2</v>
      </c>
      <c r="J33" s="32">
        <f t="shared" si="4"/>
        <v>2.6699798718265036E-3</v>
      </c>
      <c r="K33" s="11"/>
      <c r="L33" s="11"/>
      <c r="M33" s="11">
        <f t="shared" si="5"/>
        <v>1.0956846150435882</v>
      </c>
      <c r="N33" s="11"/>
      <c r="O33" s="11">
        <f t="shared" si="6"/>
        <v>1.0956846150435882</v>
      </c>
      <c r="P33" s="11">
        <f t="shared" si="7"/>
        <v>15</v>
      </c>
      <c r="Q33" s="11">
        <f t="shared" si="8"/>
        <v>1.0956846150435882</v>
      </c>
      <c r="R33">
        <f t="shared" si="9"/>
        <v>15</v>
      </c>
      <c r="S33">
        <v>30</v>
      </c>
      <c r="T33">
        <f t="shared" si="10"/>
        <v>-0.37704918032786883</v>
      </c>
      <c r="U33">
        <f>SUM($T$4:T33)/S33</f>
        <v>-6.5573770491803218E-3</v>
      </c>
      <c r="V33">
        <f t="shared" si="11"/>
        <v>1.172705284503186E-4</v>
      </c>
      <c r="X33">
        <f t="shared" si="12"/>
        <v>-0.37704918032786883</v>
      </c>
      <c r="Y33">
        <f>SUM($X$4:X33)/S33</f>
        <v>-6.5573770491803218E-3</v>
      </c>
      <c r="Z33">
        <f t="shared" si="13"/>
        <v>1.172705284503186E-4</v>
      </c>
    </row>
    <row r="34" spans="1:26" ht="15.75" x14ac:dyDescent="0.25">
      <c r="A34" s="2">
        <v>40717</v>
      </c>
      <c r="B34">
        <v>4.4000000000000004</v>
      </c>
      <c r="C34">
        <f t="shared" si="2"/>
        <v>8.6419753086419887E-2</v>
      </c>
      <c r="D34">
        <v>2.9116</v>
      </c>
      <c r="E34">
        <v>10.629099999999999</v>
      </c>
      <c r="F34" s="17">
        <f t="shared" si="0"/>
        <v>2.7678618535298405E-4</v>
      </c>
      <c r="G34" s="17">
        <f t="shared" si="1"/>
        <v>1.000276786185353</v>
      </c>
      <c r="I34" s="31">
        <f t="shared" si="3"/>
        <v>8.6142966901066903E-2</v>
      </c>
      <c r="J34" s="32">
        <f t="shared" si="4"/>
        <v>7.4206107465183083E-3</v>
      </c>
      <c r="K34" s="11"/>
      <c r="L34" s="11"/>
      <c r="M34" s="11">
        <f t="shared" si="5"/>
        <v>1.826633403875817</v>
      </c>
      <c r="N34" s="11"/>
      <c r="O34" s="11">
        <f t="shared" si="6"/>
        <v>1.826633403875817</v>
      </c>
      <c r="P34" s="11">
        <f t="shared" si="7"/>
        <v>5</v>
      </c>
      <c r="Q34" s="11">
        <f t="shared" si="8"/>
        <v>1.826633403875817</v>
      </c>
      <c r="R34">
        <f t="shared" si="9"/>
        <v>5</v>
      </c>
      <c r="S34">
        <v>31</v>
      </c>
      <c r="T34">
        <f t="shared" si="10"/>
        <v>-0.45901639344262296</v>
      </c>
      <c r="U34">
        <f>SUM($T$4:T34)/S34</f>
        <v>-2.115282919090428E-2</v>
      </c>
      <c r="V34">
        <f t="shared" si="11"/>
        <v>1.2609734241969765E-3</v>
      </c>
      <c r="X34">
        <f t="shared" si="12"/>
        <v>-0.45901639344262296</v>
      </c>
      <c r="Y34">
        <f>SUM($X$4:X34)/S34</f>
        <v>-2.115282919090428E-2</v>
      </c>
      <c r="Z34">
        <f t="shared" si="13"/>
        <v>1.2609734241969765E-3</v>
      </c>
    </row>
    <row r="35" spans="1:26" ht="15.75" x14ac:dyDescent="0.25">
      <c r="A35" s="2">
        <v>40718</v>
      </c>
      <c r="B35">
        <v>4.75</v>
      </c>
      <c r="C35">
        <f t="shared" si="2"/>
        <v>7.9545454545454461E-2</v>
      </c>
      <c r="D35">
        <v>2.8635999999999999</v>
      </c>
      <c r="E35">
        <v>10.688599999999999</v>
      </c>
      <c r="F35" s="17">
        <f t="shared" si="0"/>
        <v>2.7825971361217228E-4</v>
      </c>
      <c r="G35" s="17">
        <f t="shared" si="1"/>
        <v>1.0002782597136122</v>
      </c>
      <c r="I35" s="31">
        <f t="shared" si="3"/>
        <v>7.9267194831842289E-2</v>
      </c>
      <c r="J35" s="32">
        <f t="shared" si="4"/>
        <v>6.2832881765092444E-3</v>
      </c>
      <c r="K35" s="11"/>
      <c r="L35" s="11"/>
      <c r="M35" s="11">
        <f t="shared" si="5"/>
        <v>1.680834908758899</v>
      </c>
      <c r="N35" s="11"/>
      <c r="O35" s="11">
        <f t="shared" si="6"/>
        <v>1.680834908758899</v>
      </c>
      <c r="P35" s="11">
        <f t="shared" si="7"/>
        <v>6</v>
      </c>
      <c r="Q35" s="11">
        <f t="shared" si="8"/>
        <v>1.680834908758899</v>
      </c>
      <c r="R35">
        <f t="shared" si="9"/>
        <v>6</v>
      </c>
      <c r="S35">
        <v>32</v>
      </c>
      <c r="T35">
        <f t="shared" si="10"/>
        <v>-0.45081967213114754</v>
      </c>
      <c r="U35">
        <f>SUM($T$4:T35)/S35</f>
        <v>-3.4579918032786879E-2</v>
      </c>
      <c r="V35">
        <f t="shared" si="11"/>
        <v>3.4786057633578449E-3</v>
      </c>
      <c r="X35">
        <f t="shared" si="12"/>
        <v>-0.45081967213114754</v>
      </c>
      <c r="Y35">
        <f>SUM($X$4:X35)/S35</f>
        <v>-3.4579918032786879E-2</v>
      </c>
      <c r="Z35">
        <f t="shared" si="13"/>
        <v>3.4786057633578449E-3</v>
      </c>
    </row>
    <row r="36" spans="1:26" ht="15.75" x14ac:dyDescent="0.25">
      <c r="A36" s="2">
        <v>40721</v>
      </c>
      <c r="B36">
        <v>4.375</v>
      </c>
      <c r="C36">
        <f t="shared" si="2"/>
        <v>-7.8947368421052627E-2</v>
      </c>
      <c r="D36">
        <v>2.9304999999999999</v>
      </c>
      <c r="E36">
        <v>10.6549</v>
      </c>
      <c r="F36" s="17">
        <f t="shared" si="0"/>
        <v>2.7742522404561321E-4</v>
      </c>
      <c r="G36" s="17">
        <f t="shared" si="1"/>
        <v>1.0002774252240456</v>
      </c>
      <c r="I36" s="31">
        <f t="shared" si="3"/>
        <v>-7.922479364509824E-2</v>
      </c>
      <c r="J36" s="32">
        <f t="shared" si="4"/>
        <v>6.2765679281083986E-3</v>
      </c>
      <c r="K36" s="11"/>
      <c r="L36" s="11"/>
      <c r="M36" s="11">
        <f t="shared" si="5"/>
        <v>-1.6799358054791198</v>
      </c>
      <c r="N36" s="11"/>
      <c r="O36" s="11">
        <f t="shared" si="6"/>
        <v>-1.6799358054791198</v>
      </c>
      <c r="P36" s="11">
        <f t="shared" si="7"/>
        <v>114</v>
      </c>
      <c r="Q36" s="11">
        <f t="shared" si="8"/>
        <v>-1.6799358054791198</v>
      </c>
      <c r="R36">
        <f t="shared" si="9"/>
        <v>114</v>
      </c>
      <c r="S36">
        <v>33</v>
      </c>
      <c r="T36">
        <f t="shared" si="10"/>
        <v>0.43442622950819676</v>
      </c>
      <c r="U36">
        <f>SUM($T$4:T36)/S36</f>
        <v>-2.0367610531544952E-2</v>
      </c>
      <c r="V36">
        <f t="shared" si="11"/>
        <v>1.2445186762941023E-3</v>
      </c>
      <c r="X36">
        <f t="shared" si="12"/>
        <v>0.43442622950819676</v>
      </c>
      <c r="Y36">
        <f>SUM($X$4:X36)/S36</f>
        <v>-2.0367610531544952E-2</v>
      </c>
      <c r="Z36">
        <f t="shared" si="13"/>
        <v>1.2445186762941023E-3</v>
      </c>
    </row>
    <row r="37" spans="1:26" ht="15.75" x14ac:dyDescent="0.25">
      <c r="A37" s="2">
        <v>40722</v>
      </c>
      <c r="B37">
        <v>4.3509000000000002</v>
      </c>
      <c r="C37">
        <f t="shared" si="2"/>
        <v>-5.5085714285713801E-3</v>
      </c>
      <c r="D37">
        <v>3.0308000000000002</v>
      </c>
      <c r="E37">
        <v>10.617900000000001</v>
      </c>
      <c r="F37" s="17">
        <f t="shared" si="0"/>
        <v>2.7650872694273687E-4</v>
      </c>
      <c r="G37" s="17">
        <f t="shared" si="1"/>
        <v>1.0002765087269427</v>
      </c>
      <c r="I37" s="31">
        <f t="shared" si="3"/>
        <v>-5.7850801555141169E-3</v>
      </c>
      <c r="J37" s="32">
        <f t="shared" si="4"/>
        <v>3.3467152405723238E-5</v>
      </c>
      <c r="K37" s="11"/>
      <c r="L37" s="11"/>
      <c r="M37" s="11">
        <f t="shared" si="5"/>
        <v>-0.12267073025587089</v>
      </c>
      <c r="N37" s="11"/>
      <c r="O37" s="11">
        <f t="shared" si="6"/>
        <v>-0.12267073025587089</v>
      </c>
      <c r="P37" s="11">
        <f t="shared" si="7"/>
        <v>63</v>
      </c>
      <c r="Q37" s="11">
        <f t="shared" si="8"/>
        <v>-0.12267073025587089</v>
      </c>
      <c r="R37">
        <f t="shared" si="9"/>
        <v>63</v>
      </c>
      <c r="S37">
        <v>34</v>
      </c>
      <c r="T37">
        <f t="shared" si="10"/>
        <v>1.6393442622950838E-2</v>
      </c>
      <c r="U37">
        <f>SUM($T$4:T37)/S37</f>
        <v>-1.9286403085824487E-2</v>
      </c>
      <c r="V37">
        <f t="shared" si="11"/>
        <v>1.1497110632384189E-3</v>
      </c>
      <c r="X37">
        <f t="shared" si="12"/>
        <v>1.6393442622950838E-2</v>
      </c>
      <c r="Y37">
        <f>SUM($X$4:X37)/S37</f>
        <v>-1.9286403085824487E-2</v>
      </c>
      <c r="Z37">
        <f t="shared" si="13"/>
        <v>1.1497110632384189E-3</v>
      </c>
    </row>
    <row r="38" spans="1:26" ht="15.75" x14ac:dyDescent="0.25">
      <c r="A38" s="2">
        <v>40723</v>
      </c>
      <c r="B38">
        <v>4.5</v>
      </c>
      <c r="C38">
        <f t="shared" si="2"/>
        <v>3.4268771978211356E-2</v>
      </c>
      <c r="D38">
        <v>3.1118000000000001</v>
      </c>
      <c r="E38">
        <v>10.580299999999999</v>
      </c>
      <c r="F38" s="17">
        <f t="shared" si="0"/>
        <v>2.75577054480447E-4</v>
      </c>
      <c r="G38" s="17">
        <f t="shared" si="1"/>
        <v>1.0002755770544804</v>
      </c>
      <c r="I38" s="31">
        <f t="shared" si="3"/>
        <v>3.3993194923730909E-2</v>
      </c>
      <c r="J38" s="32">
        <f t="shared" si="4"/>
        <v>1.1555373011227648E-3</v>
      </c>
      <c r="K38" s="11"/>
      <c r="L38" s="11"/>
      <c r="M38" s="11">
        <f t="shared" si="5"/>
        <v>0.72081456659672694</v>
      </c>
      <c r="N38" s="11"/>
      <c r="O38" s="11">
        <f t="shared" si="6"/>
        <v>0.72081456659672694</v>
      </c>
      <c r="P38" s="11">
        <f t="shared" si="7"/>
        <v>31</v>
      </c>
      <c r="Q38" s="11">
        <f t="shared" si="8"/>
        <v>0.72081456659672694</v>
      </c>
      <c r="R38">
        <f t="shared" si="9"/>
        <v>31</v>
      </c>
      <c r="S38">
        <v>35</v>
      </c>
      <c r="T38">
        <f t="shared" si="10"/>
        <v>-0.24590163934426229</v>
      </c>
      <c r="U38">
        <f>SUM($T$4:T38)/S38</f>
        <v>-2.576112412177985E-2</v>
      </c>
      <c r="V38">
        <f t="shared" si="11"/>
        <v>2.1115675509655605E-3</v>
      </c>
      <c r="X38">
        <f t="shared" si="12"/>
        <v>-0.24590163934426229</v>
      </c>
      <c r="Y38">
        <f>SUM($X$4:X38)/S38</f>
        <v>-2.576112412177985E-2</v>
      </c>
      <c r="Z38">
        <f t="shared" si="13"/>
        <v>2.1115675509655605E-3</v>
      </c>
    </row>
    <row r="39" spans="1:26" ht="15.75" x14ac:dyDescent="0.25">
      <c r="A39" s="2">
        <v>40724</v>
      </c>
      <c r="B39">
        <v>4.75</v>
      </c>
      <c r="C39">
        <f t="shared" si="2"/>
        <v>5.5555555555555552E-2</v>
      </c>
      <c r="D39">
        <v>3.16</v>
      </c>
      <c r="E39">
        <v>10.532500000000001</v>
      </c>
      <c r="F39" s="17">
        <f t="shared" si="0"/>
        <v>2.7439218487690376E-4</v>
      </c>
      <c r="G39" s="17">
        <f t="shared" si="1"/>
        <v>1.0002743921848769</v>
      </c>
      <c r="I39" s="31">
        <f t="shared" si="3"/>
        <v>5.5281163370678649E-2</v>
      </c>
      <c r="J39" s="32">
        <f t="shared" si="4"/>
        <v>3.0560070236156627E-3</v>
      </c>
      <c r="K39" s="11"/>
      <c r="L39" s="11"/>
      <c r="M39" s="11">
        <f t="shared" si="5"/>
        <v>1.1722189663373113</v>
      </c>
      <c r="N39" s="11"/>
      <c r="O39" s="11">
        <f t="shared" si="6"/>
        <v>1.1722189663373113</v>
      </c>
      <c r="P39" s="11">
        <f t="shared" si="7"/>
        <v>13</v>
      </c>
      <c r="Q39" s="11">
        <f t="shared" si="8"/>
        <v>1.1722189663373113</v>
      </c>
      <c r="R39">
        <f t="shared" si="9"/>
        <v>13</v>
      </c>
      <c r="S39">
        <v>36</v>
      </c>
      <c r="T39">
        <f t="shared" si="10"/>
        <v>-0.39344262295081966</v>
      </c>
      <c r="U39">
        <f>SUM($T$4:T39)/S39</f>
        <v>-3.5974499089253181E-2</v>
      </c>
      <c r="V39">
        <f t="shared" si="11"/>
        <v>4.2354477318196741E-3</v>
      </c>
      <c r="X39">
        <f t="shared" si="12"/>
        <v>-0.39344262295081966</v>
      </c>
      <c r="Y39">
        <f>SUM($X$4:X39)/S39</f>
        <v>-3.5974499089253181E-2</v>
      </c>
      <c r="Z39">
        <f t="shared" si="13"/>
        <v>4.2354477318196741E-3</v>
      </c>
    </row>
    <row r="40" spans="1:26" ht="15.75" x14ac:dyDescent="0.25">
      <c r="A40" s="2">
        <v>40725</v>
      </c>
      <c r="B40">
        <v>4.6500000000000004</v>
      </c>
      <c r="C40">
        <f t="shared" si="2"/>
        <v>-2.1052631578947295E-2</v>
      </c>
      <c r="D40">
        <v>3.1823000000000001</v>
      </c>
      <c r="E40">
        <v>10.4763</v>
      </c>
      <c r="F40" s="17">
        <f t="shared" si="0"/>
        <v>2.7299844175332488E-4</v>
      </c>
      <c r="G40" s="17">
        <f t="shared" si="1"/>
        <v>1.0002729984417533</v>
      </c>
      <c r="I40" s="31">
        <f t="shared" si="3"/>
        <v>-2.132563002070062E-2</v>
      </c>
      <c r="J40" s="32">
        <f t="shared" si="4"/>
        <v>4.5478249577980755E-4</v>
      </c>
      <c r="K40" s="11"/>
      <c r="L40" s="11"/>
      <c r="M40" s="11">
        <f t="shared" si="5"/>
        <v>-0.45220300107896821</v>
      </c>
      <c r="N40" s="11"/>
      <c r="O40" s="11">
        <f t="shared" si="6"/>
        <v>-0.45220300107896821</v>
      </c>
      <c r="P40" s="11">
        <f t="shared" si="7"/>
        <v>82</v>
      </c>
      <c r="Q40" s="11">
        <f t="shared" si="8"/>
        <v>-0.45220300107896821</v>
      </c>
      <c r="R40">
        <f t="shared" si="9"/>
        <v>82</v>
      </c>
      <c r="S40">
        <v>37</v>
      </c>
      <c r="T40">
        <f t="shared" si="10"/>
        <v>0.17213114754098358</v>
      </c>
      <c r="U40">
        <f>SUM($T$4:T40)/S40</f>
        <v>-3.0350022153300838E-2</v>
      </c>
      <c r="V40">
        <f t="shared" si="11"/>
        <v>3.0983256594651373E-3</v>
      </c>
      <c r="X40">
        <f t="shared" si="12"/>
        <v>0.17213114754098358</v>
      </c>
      <c r="Y40">
        <f>SUM($X$4:X40)/S40</f>
        <v>-3.0350022153300838E-2</v>
      </c>
      <c r="Z40">
        <f t="shared" si="13"/>
        <v>3.0983256594651373E-3</v>
      </c>
    </row>
    <row r="41" spans="1:26" ht="15.75" x14ac:dyDescent="0.25">
      <c r="A41" s="2">
        <v>40729</v>
      </c>
      <c r="B41">
        <v>4.5994000000000002</v>
      </c>
      <c r="C41">
        <f t="shared" si="2"/>
        <v>-1.0881720430107569E-2</v>
      </c>
      <c r="D41">
        <v>3.121</v>
      </c>
      <c r="E41">
        <v>10.504899999999999</v>
      </c>
      <c r="F41" s="17">
        <f t="shared" si="0"/>
        <v>2.7370780149715834E-4</v>
      </c>
      <c r="G41" s="17">
        <f t="shared" si="1"/>
        <v>1.0002737078014972</v>
      </c>
      <c r="I41" s="31">
        <f t="shared" si="3"/>
        <v>-1.1155428231604727E-2</v>
      </c>
      <c r="J41" s="32">
        <f t="shared" si="4"/>
        <v>1.2444357903048376E-4</v>
      </c>
      <c r="K41" s="11"/>
      <c r="L41" s="11"/>
      <c r="M41" s="11">
        <f t="shared" si="5"/>
        <v>-0.23654720257999559</v>
      </c>
      <c r="N41" s="11"/>
      <c r="O41" s="11">
        <f t="shared" si="6"/>
        <v>-0.23654720257999559</v>
      </c>
      <c r="P41" s="11">
        <f t="shared" si="7"/>
        <v>66</v>
      </c>
      <c r="Q41" s="11">
        <f t="shared" si="8"/>
        <v>-0.23654720257999559</v>
      </c>
      <c r="R41">
        <f t="shared" si="9"/>
        <v>66</v>
      </c>
      <c r="S41">
        <v>38</v>
      </c>
      <c r="T41">
        <f t="shared" si="10"/>
        <v>4.0983606557377095E-2</v>
      </c>
      <c r="U41">
        <f>SUM($T$4:T41)/S41</f>
        <v>-2.8472821397756684E-2</v>
      </c>
      <c r="V41">
        <f t="shared" si="11"/>
        <v>2.8006053833859032E-3</v>
      </c>
      <c r="X41">
        <f t="shared" si="12"/>
        <v>4.0983606557377095E-2</v>
      </c>
      <c r="Y41">
        <f>SUM($X$4:X41)/S41</f>
        <v>-2.8472821397756684E-2</v>
      </c>
      <c r="Z41">
        <f t="shared" si="13"/>
        <v>2.8006053833859032E-3</v>
      </c>
    </row>
    <row r="42" spans="1:26" ht="15.75" x14ac:dyDescent="0.25">
      <c r="A42" s="2">
        <v>40730</v>
      </c>
      <c r="B42">
        <v>4.5</v>
      </c>
      <c r="C42">
        <f t="shared" si="2"/>
        <v>-2.1611514545375517E-2</v>
      </c>
      <c r="D42">
        <v>3.1080000000000001</v>
      </c>
      <c r="E42">
        <v>10.4909</v>
      </c>
      <c r="F42" s="17">
        <f t="shared" si="0"/>
        <v>2.733605853406651E-4</v>
      </c>
      <c r="G42" s="17">
        <f t="shared" si="1"/>
        <v>1.0002733605853407</v>
      </c>
      <c r="I42" s="31">
        <f t="shared" si="3"/>
        <v>-2.1884875130716182E-2</v>
      </c>
      <c r="J42" s="32">
        <f t="shared" si="4"/>
        <v>4.7894775948703963E-4</v>
      </c>
      <c r="K42" s="11"/>
      <c r="L42" s="11"/>
      <c r="M42" s="11">
        <f t="shared" si="5"/>
        <v>-0.46406161050069666</v>
      </c>
      <c r="N42" s="11"/>
      <c r="O42" s="11">
        <f t="shared" si="6"/>
        <v>-0.46406161050069666</v>
      </c>
      <c r="P42" s="11">
        <f t="shared" si="7"/>
        <v>84</v>
      </c>
      <c r="Q42" s="11">
        <f t="shared" si="8"/>
        <v>-0.46406161050069666</v>
      </c>
      <c r="R42">
        <f t="shared" si="9"/>
        <v>84</v>
      </c>
      <c r="S42">
        <v>39</v>
      </c>
      <c r="T42">
        <f t="shared" si="10"/>
        <v>0.18852459016393441</v>
      </c>
      <c r="U42">
        <f>SUM($T$4:T42)/S42</f>
        <v>-2.2908785203867167E-2</v>
      </c>
      <c r="V42">
        <f t="shared" si="11"/>
        <v>1.8606986491963642E-3</v>
      </c>
      <c r="X42">
        <f t="shared" si="12"/>
        <v>0.18852459016393441</v>
      </c>
      <c r="Y42">
        <f>SUM($X$4:X42)/S42</f>
        <v>-2.2908785203867167E-2</v>
      </c>
      <c r="Z42">
        <f t="shared" si="13"/>
        <v>1.8606986491963642E-3</v>
      </c>
    </row>
    <row r="43" spans="1:26" ht="15.75" x14ac:dyDescent="0.25">
      <c r="A43" s="2">
        <v>40731</v>
      </c>
      <c r="B43">
        <v>4.7005999999999997</v>
      </c>
      <c r="C43">
        <f t="shared" si="2"/>
        <v>4.4577777777777702E-2</v>
      </c>
      <c r="D43">
        <v>3.1377000000000002</v>
      </c>
      <c r="E43">
        <v>10.446099999999999</v>
      </c>
      <c r="F43" s="17">
        <f t="shared" si="0"/>
        <v>2.7224919873081177E-4</v>
      </c>
      <c r="G43" s="17">
        <f t="shared" si="1"/>
        <v>1.0002722491987308</v>
      </c>
      <c r="I43" s="31">
        <f t="shared" si="3"/>
        <v>4.4305528579046891E-2</v>
      </c>
      <c r="J43" s="32">
        <f t="shared" si="4"/>
        <v>1.9629798626687408E-3</v>
      </c>
      <c r="K43" s="11"/>
      <c r="L43" s="11"/>
      <c r="M43" s="11">
        <f t="shared" si="5"/>
        <v>0.93948422477493476</v>
      </c>
      <c r="N43" s="11"/>
      <c r="O43" s="11">
        <f t="shared" si="6"/>
        <v>0.93948422477493476</v>
      </c>
      <c r="P43" s="11">
        <f t="shared" si="7"/>
        <v>23</v>
      </c>
      <c r="Q43" s="11">
        <f t="shared" si="8"/>
        <v>0.93948422477493476</v>
      </c>
      <c r="R43">
        <f t="shared" si="9"/>
        <v>23</v>
      </c>
      <c r="S43">
        <v>40</v>
      </c>
      <c r="T43">
        <f t="shared" si="10"/>
        <v>-0.31147540983606559</v>
      </c>
      <c r="U43">
        <f>SUM($T$4:T43)/S43</f>
        <v>-3.0122950819672128E-2</v>
      </c>
      <c r="V43">
        <f t="shared" si="11"/>
        <v>3.2996078766704936E-3</v>
      </c>
      <c r="X43">
        <f t="shared" si="12"/>
        <v>-0.31147540983606559</v>
      </c>
      <c r="Y43">
        <f>SUM($X$4:X43)/S43</f>
        <v>-3.0122950819672128E-2</v>
      </c>
      <c r="Z43">
        <f t="shared" si="13"/>
        <v>3.2996078766704936E-3</v>
      </c>
    </row>
    <row r="44" spans="1:26" ht="15.75" x14ac:dyDescent="0.25">
      <c r="A44" s="2">
        <v>40732</v>
      </c>
      <c r="B44">
        <v>4.75</v>
      </c>
      <c r="C44">
        <f t="shared" si="2"/>
        <v>1.0509296685529579E-2</v>
      </c>
      <c r="D44">
        <v>3.0268000000000002</v>
      </c>
      <c r="E44">
        <v>10.4754</v>
      </c>
      <c r="F44" s="17">
        <f t="shared" si="0"/>
        <v>2.7297611627186136E-4</v>
      </c>
      <c r="G44" s="17">
        <f t="shared" si="1"/>
        <v>1.0002729761162719</v>
      </c>
      <c r="I44" s="31">
        <f t="shared" si="3"/>
        <v>1.0236320569257717E-2</v>
      </c>
      <c r="J44" s="32">
        <f t="shared" si="4"/>
        <v>1.0478225879660864E-4</v>
      </c>
      <c r="K44" s="11"/>
      <c r="L44" s="11"/>
      <c r="M44" s="11">
        <f t="shared" si="5"/>
        <v>0.21705782558036882</v>
      </c>
      <c r="N44" s="11"/>
      <c r="O44" s="11">
        <f t="shared" si="6"/>
        <v>0.21705782558036882</v>
      </c>
      <c r="P44" s="11">
        <f t="shared" si="7"/>
        <v>44</v>
      </c>
      <c r="Q44" s="11">
        <f t="shared" si="8"/>
        <v>0.21705782558036882</v>
      </c>
      <c r="R44">
        <f t="shared" si="9"/>
        <v>44</v>
      </c>
      <c r="S44">
        <v>41</v>
      </c>
      <c r="T44">
        <f t="shared" si="10"/>
        <v>-0.13934426229508196</v>
      </c>
      <c r="U44">
        <f>SUM($T$4:T44)/S44</f>
        <v>-3.2786885245901641E-2</v>
      </c>
      <c r="V44">
        <f t="shared" si="11"/>
        <v>4.0067430553858939E-3</v>
      </c>
      <c r="X44">
        <f t="shared" si="12"/>
        <v>-0.13934426229508196</v>
      </c>
      <c r="Y44">
        <f>SUM($X$4:X44)/S44</f>
        <v>-3.2786885245901641E-2</v>
      </c>
      <c r="Z44">
        <f t="shared" si="13"/>
        <v>4.0067430553858939E-3</v>
      </c>
    </row>
    <row r="45" spans="1:26" ht="15.75" x14ac:dyDescent="0.25">
      <c r="A45" s="2">
        <v>40735</v>
      </c>
      <c r="B45">
        <v>4.665</v>
      </c>
      <c r="C45">
        <f t="shared" si="2"/>
        <v>-1.7894736842105255E-2</v>
      </c>
      <c r="D45">
        <v>2.9188999999999998</v>
      </c>
      <c r="E45">
        <v>10.5557</v>
      </c>
      <c r="F45" s="17">
        <f t="shared" si="0"/>
        <v>2.7496733183807187E-4</v>
      </c>
      <c r="G45" s="17">
        <f t="shared" si="1"/>
        <v>1.0002749673318381</v>
      </c>
      <c r="I45" s="31">
        <f t="shared" si="3"/>
        <v>-1.8169704173943327E-2</v>
      </c>
      <c r="J45" s="32">
        <f t="shared" si="4"/>
        <v>3.3013814976861353E-4</v>
      </c>
      <c r="K45" s="11"/>
      <c r="L45" s="11"/>
      <c r="M45" s="11">
        <f t="shared" si="5"/>
        <v>-0.38528262697039378</v>
      </c>
      <c r="N45" s="11"/>
      <c r="O45" s="11">
        <f t="shared" si="6"/>
        <v>-0.38528262697039378</v>
      </c>
      <c r="P45" s="11">
        <f t="shared" si="7"/>
        <v>79</v>
      </c>
      <c r="Q45" s="11">
        <f t="shared" si="8"/>
        <v>-0.38528262697039378</v>
      </c>
      <c r="R45">
        <f t="shared" si="9"/>
        <v>79</v>
      </c>
      <c r="S45">
        <v>42</v>
      </c>
      <c r="T45">
        <f t="shared" si="10"/>
        <v>0.14754098360655743</v>
      </c>
      <c r="U45">
        <f>SUM($T$4:T45)/S45</f>
        <v>-2.8493364558938323E-2</v>
      </c>
      <c r="V45">
        <f t="shared" si="11"/>
        <v>3.0998742366654202E-3</v>
      </c>
      <c r="X45">
        <f t="shared" si="12"/>
        <v>0.14754098360655743</v>
      </c>
      <c r="Y45">
        <f>SUM($X$4:X45)/S45</f>
        <v>-2.8493364558938323E-2</v>
      </c>
      <c r="Z45">
        <f t="shared" si="13"/>
        <v>3.0998742366654202E-3</v>
      </c>
    </row>
    <row r="46" spans="1:26" ht="15.75" x14ac:dyDescent="0.25">
      <c r="A46" s="2">
        <v>40736</v>
      </c>
      <c r="B46">
        <v>4.5</v>
      </c>
      <c r="C46">
        <f t="shared" si="2"/>
        <v>-3.5369774919614155E-2</v>
      </c>
      <c r="D46">
        <v>2.8769999999999998</v>
      </c>
      <c r="E46">
        <v>10.557499999999999</v>
      </c>
      <c r="F46" s="17">
        <f t="shared" si="0"/>
        <v>2.750119502774595E-4</v>
      </c>
      <c r="G46" s="17">
        <f t="shared" si="1"/>
        <v>1.0002750119502775</v>
      </c>
      <c r="I46" s="31">
        <f t="shared" si="3"/>
        <v>-3.5644786869891615E-2</v>
      </c>
      <c r="J46" s="32">
        <f t="shared" si="4"/>
        <v>1.2705508309999976E-3</v>
      </c>
      <c r="K46" s="11"/>
      <c r="L46" s="11"/>
      <c r="M46" s="11">
        <f t="shared" si="5"/>
        <v>-0.75583603296779112</v>
      </c>
      <c r="N46" s="11"/>
      <c r="O46" s="11">
        <f t="shared" si="6"/>
        <v>-0.75583603296779112</v>
      </c>
      <c r="P46" s="11">
        <f t="shared" si="7"/>
        <v>98</v>
      </c>
      <c r="Q46" s="11">
        <f t="shared" si="8"/>
        <v>-0.75583603296779112</v>
      </c>
      <c r="R46">
        <f t="shared" si="9"/>
        <v>98</v>
      </c>
      <c r="S46">
        <v>43</v>
      </c>
      <c r="T46">
        <f t="shared" si="10"/>
        <v>0.30327868852459017</v>
      </c>
      <c r="U46">
        <f>SUM($T$4:T46)/S46</f>
        <v>-2.0777735417460919E-2</v>
      </c>
      <c r="V46">
        <f t="shared" si="11"/>
        <v>1.6876104027594931E-3</v>
      </c>
      <c r="X46">
        <f t="shared" si="12"/>
        <v>0.30327868852459017</v>
      </c>
      <c r="Y46">
        <f>SUM($X$4:X46)/S46</f>
        <v>-2.0777735417460919E-2</v>
      </c>
      <c r="Z46">
        <f t="shared" si="13"/>
        <v>1.6876104027594931E-3</v>
      </c>
    </row>
    <row r="47" spans="1:26" ht="15.75" x14ac:dyDescent="0.25">
      <c r="A47" s="2">
        <v>40737</v>
      </c>
      <c r="B47">
        <v>4.5</v>
      </c>
      <c r="C47">
        <f t="shared" si="2"/>
        <v>0</v>
      </c>
      <c r="D47">
        <v>2.8824000000000001</v>
      </c>
      <c r="E47">
        <v>10.543200000000001</v>
      </c>
      <c r="F47" s="17">
        <f t="shared" si="0"/>
        <v>2.746574615783981E-4</v>
      </c>
      <c r="G47" s="17">
        <f t="shared" si="1"/>
        <v>1.0002746574615784</v>
      </c>
      <c r="I47" s="31">
        <f t="shared" si="3"/>
        <v>-2.746574615783981E-4</v>
      </c>
      <c r="J47" s="32">
        <f t="shared" si="4"/>
        <v>7.5436721200689233E-8</v>
      </c>
      <c r="K47" s="11"/>
      <c r="L47" s="11"/>
      <c r="M47" s="11">
        <f t="shared" si="5"/>
        <v>-5.8240215306146724E-3</v>
      </c>
      <c r="N47" s="11"/>
      <c r="O47" s="11">
        <f t="shared" si="6"/>
        <v>-5.8240215306146724E-3</v>
      </c>
      <c r="P47" s="11">
        <f t="shared" si="7"/>
        <v>54</v>
      </c>
      <c r="Q47" s="11">
        <f t="shared" si="8"/>
        <v>-5.8240215306146724E-3</v>
      </c>
      <c r="R47">
        <f t="shared" si="9"/>
        <v>54</v>
      </c>
      <c r="S47">
        <v>44</v>
      </c>
      <c r="T47">
        <f t="shared" si="10"/>
        <v>-5.7377049180327877E-2</v>
      </c>
      <c r="U47">
        <f>SUM($T$4:T47)/S47</f>
        <v>-2.160953800298062E-2</v>
      </c>
      <c r="V47">
        <f t="shared" si="11"/>
        <v>1.8678885308090545E-3</v>
      </c>
      <c r="X47">
        <f t="shared" si="12"/>
        <v>-5.7377049180327877E-2</v>
      </c>
      <c r="Y47">
        <f>SUM($X$4:X47)/S47</f>
        <v>-2.160953800298062E-2</v>
      </c>
      <c r="Z47">
        <f t="shared" si="13"/>
        <v>1.8678885308090545E-3</v>
      </c>
    </row>
    <row r="48" spans="1:26" ht="15.75" x14ac:dyDescent="0.25">
      <c r="A48" s="2">
        <v>40738</v>
      </c>
      <c r="B48">
        <v>4.4950000000000001</v>
      </c>
      <c r="C48">
        <f t="shared" si="2"/>
        <v>-1.1111111111110875E-3</v>
      </c>
      <c r="D48">
        <v>2.9534000000000002</v>
      </c>
      <c r="E48">
        <v>10.5877</v>
      </c>
      <c r="F48" s="17">
        <f t="shared" si="0"/>
        <v>2.7576044051746962E-4</v>
      </c>
      <c r="G48" s="17">
        <f t="shared" si="1"/>
        <v>1.0002757604405175</v>
      </c>
      <c r="I48" s="31">
        <f t="shared" si="3"/>
        <v>-1.3868715516285571E-3</v>
      </c>
      <c r="J48" s="32">
        <f t="shared" si="4"/>
        <v>1.9234127007166013E-6</v>
      </c>
      <c r="K48" s="11"/>
      <c r="L48" s="11"/>
      <c r="M48" s="11">
        <f t="shared" si="5"/>
        <v>-2.9408157093071187E-2</v>
      </c>
      <c r="N48" s="11"/>
      <c r="O48" s="11">
        <f t="shared" si="6"/>
        <v>-2.9408157093071187E-2</v>
      </c>
      <c r="P48" s="11">
        <f t="shared" si="7"/>
        <v>58</v>
      </c>
      <c r="Q48" s="11">
        <f t="shared" si="8"/>
        <v>-2.9408157093071187E-2</v>
      </c>
      <c r="R48">
        <f t="shared" si="9"/>
        <v>58</v>
      </c>
      <c r="S48">
        <v>45</v>
      </c>
      <c r="T48">
        <f t="shared" si="10"/>
        <v>-2.4590163934426257E-2</v>
      </c>
      <c r="U48">
        <f>SUM($T$4:T48)/S48</f>
        <v>-2.1675774134790524E-2</v>
      </c>
      <c r="V48">
        <f t="shared" si="11"/>
        <v>1.9220693904918567E-3</v>
      </c>
      <c r="X48">
        <f t="shared" si="12"/>
        <v>-2.4590163934426257E-2</v>
      </c>
      <c r="Y48">
        <f>SUM($X$4:X48)/S48</f>
        <v>-2.1675774134790524E-2</v>
      </c>
      <c r="Z48">
        <f t="shared" si="13"/>
        <v>1.9220693904918567E-3</v>
      </c>
    </row>
    <row r="49" spans="1:26" ht="15.75" x14ac:dyDescent="0.25">
      <c r="A49" s="2">
        <v>40739</v>
      </c>
      <c r="B49">
        <v>4.55</v>
      </c>
      <c r="C49">
        <f t="shared" si="2"/>
        <v>1.2235817575083362E-2</v>
      </c>
      <c r="D49">
        <v>2.9058000000000002</v>
      </c>
      <c r="E49">
        <v>10.609299999999999</v>
      </c>
      <c r="F49" s="17">
        <f t="shared" si="0"/>
        <v>2.7629565950504364E-4</v>
      </c>
      <c r="G49" s="17">
        <f t="shared" si="1"/>
        <v>1.000276295659505</v>
      </c>
      <c r="I49" s="31">
        <f t="shared" si="3"/>
        <v>1.1959521915578319E-2</v>
      </c>
      <c r="J49" s="32">
        <f t="shared" si="4"/>
        <v>1.4303016444919809E-4</v>
      </c>
      <c r="K49" s="11"/>
      <c r="L49" s="11"/>
      <c r="M49" s="11">
        <f t="shared" si="5"/>
        <v>0.2535977458318735</v>
      </c>
      <c r="N49" s="11"/>
      <c r="O49" s="11">
        <f t="shared" si="6"/>
        <v>0.2535977458318735</v>
      </c>
      <c r="P49" s="11">
        <f t="shared" si="7"/>
        <v>42</v>
      </c>
      <c r="Q49" s="11">
        <f t="shared" si="8"/>
        <v>0.2535977458318735</v>
      </c>
      <c r="R49">
        <f t="shared" si="9"/>
        <v>42</v>
      </c>
      <c r="S49">
        <v>46</v>
      </c>
      <c r="T49">
        <f t="shared" si="10"/>
        <v>-0.15573770491803279</v>
      </c>
      <c r="U49">
        <f>SUM($T$4:T49)/S49</f>
        <v>-2.4590163934426222E-2</v>
      </c>
      <c r="V49">
        <f t="shared" si="11"/>
        <v>2.5286457697099979E-3</v>
      </c>
      <c r="X49">
        <f t="shared" si="12"/>
        <v>-0.15573770491803279</v>
      </c>
      <c r="Y49">
        <f>SUM($X$4:X49)/S49</f>
        <v>-2.4590163934426222E-2</v>
      </c>
      <c r="Z49">
        <f t="shared" si="13"/>
        <v>2.5286457697099979E-3</v>
      </c>
    </row>
    <row r="50" spans="1:26" ht="15.75" x14ac:dyDescent="0.25">
      <c r="A50" s="2">
        <v>40742</v>
      </c>
      <c r="B50">
        <v>4.3499999999999996</v>
      </c>
      <c r="C50">
        <f t="shared" si="2"/>
        <v>-4.3956043956043994E-2</v>
      </c>
      <c r="D50">
        <v>2.9276</v>
      </c>
      <c r="E50">
        <v>10.5892</v>
      </c>
      <c r="F50" s="17">
        <f t="shared" si="0"/>
        <v>2.7579761187102037E-4</v>
      </c>
      <c r="G50" s="17">
        <f t="shared" si="1"/>
        <v>1.000275797611871</v>
      </c>
      <c r="I50" s="31">
        <f t="shared" si="3"/>
        <v>-4.4231841567915015E-2</v>
      </c>
      <c r="J50" s="32">
        <f t="shared" si="4"/>
        <v>1.9564558084891348E-3</v>
      </c>
      <c r="K50" s="11"/>
      <c r="L50" s="11"/>
      <c r="M50" s="11">
        <f t="shared" si="5"/>
        <v>-0.93792171583418937</v>
      </c>
      <c r="N50" s="11"/>
      <c r="O50" s="11">
        <f t="shared" si="6"/>
        <v>-0.93792171583418937</v>
      </c>
      <c r="P50" s="11">
        <f t="shared" si="7"/>
        <v>100</v>
      </c>
      <c r="Q50" s="11">
        <f t="shared" si="8"/>
        <v>-0.93792171583418937</v>
      </c>
      <c r="R50">
        <f t="shared" si="9"/>
        <v>100</v>
      </c>
      <c r="S50">
        <v>47</v>
      </c>
      <c r="T50">
        <f t="shared" si="10"/>
        <v>0.31967213114754101</v>
      </c>
      <c r="U50">
        <f>SUM($T$4:T50)/S50</f>
        <v>-1.7265434251831177E-2</v>
      </c>
      <c r="V50">
        <f t="shared" si="11"/>
        <v>1.2736795759547585E-3</v>
      </c>
      <c r="X50">
        <f t="shared" si="12"/>
        <v>0.31967213114754101</v>
      </c>
      <c r="Y50">
        <f>SUM($X$4:X50)/S50</f>
        <v>-1.7265434251831177E-2</v>
      </c>
      <c r="Z50">
        <f t="shared" si="13"/>
        <v>1.2736795759547585E-3</v>
      </c>
    </row>
    <row r="51" spans="1:26" ht="15.75" x14ac:dyDescent="0.25">
      <c r="A51" s="2">
        <v>40743</v>
      </c>
      <c r="B51">
        <v>4.5</v>
      </c>
      <c r="C51">
        <f t="shared" si="2"/>
        <v>3.4482758620689738E-2</v>
      </c>
      <c r="D51">
        <v>2.8801999999999999</v>
      </c>
      <c r="E51">
        <v>10.574999999999999</v>
      </c>
      <c r="F51" s="17">
        <f t="shared" si="0"/>
        <v>2.7544570290527481E-4</v>
      </c>
      <c r="G51" s="17">
        <f t="shared" si="1"/>
        <v>1.0002754457029053</v>
      </c>
      <c r="I51" s="31">
        <f t="shared" si="3"/>
        <v>3.4207312917784463E-2</v>
      </c>
      <c r="J51" s="32">
        <f t="shared" si="4"/>
        <v>1.1701402570552237E-3</v>
      </c>
      <c r="K51" s="11"/>
      <c r="L51" s="11"/>
      <c r="M51" s="11">
        <f t="shared" si="5"/>
        <v>0.72535486854335351</v>
      </c>
      <c r="N51" s="11"/>
      <c r="O51" s="11">
        <f t="shared" si="6"/>
        <v>0.72535486854335351</v>
      </c>
      <c r="P51" s="11">
        <f t="shared" si="7"/>
        <v>30</v>
      </c>
      <c r="Q51" s="11">
        <f t="shared" si="8"/>
        <v>0.72535486854335351</v>
      </c>
      <c r="R51">
        <f t="shared" si="9"/>
        <v>30</v>
      </c>
      <c r="S51">
        <v>48</v>
      </c>
      <c r="T51">
        <f t="shared" si="10"/>
        <v>-0.25409836065573771</v>
      </c>
      <c r="U51">
        <f>SUM($T$4:T51)/S51</f>
        <v>-2.2199453551912562E-2</v>
      </c>
      <c r="V51">
        <f t="shared" si="11"/>
        <v>2.1504686749244648E-3</v>
      </c>
      <c r="X51">
        <f t="shared" si="12"/>
        <v>-0.25409836065573771</v>
      </c>
      <c r="Y51">
        <f>SUM($X$4:X51)/S51</f>
        <v>-2.2199453551912562E-2</v>
      </c>
      <c r="Z51">
        <f t="shared" si="13"/>
        <v>2.1504686749244648E-3</v>
      </c>
    </row>
    <row r="52" spans="1:26" ht="15.75" x14ac:dyDescent="0.25">
      <c r="A52" s="2">
        <v>40744</v>
      </c>
      <c r="B52">
        <v>4.6093999999999999</v>
      </c>
      <c r="C52">
        <f t="shared" si="2"/>
        <v>2.4311111111111099E-2</v>
      </c>
      <c r="D52">
        <v>2.9275000000000002</v>
      </c>
      <c r="E52">
        <v>10.6326</v>
      </c>
      <c r="F52" s="17">
        <f t="shared" si="0"/>
        <v>2.7687288536148991E-4</v>
      </c>
      <c r="G52" s="17">
        <f t="shared" si="1"/>
        <v>1.0002768728853615</v>
      </c>
      <c r="I52" s="31">
        <f t="shared" si="3"/>
        <v>2.4034238225749609E-2</v>
      </c>
      <c r="J52" s="32">
        <f t="shared" si="4"/>
        <v>5.7764460709208373E-4</v>
      </c>
      <c r="K52" s="11"/>
      <c r="L52" s="11"/>
      <c r="M52" s="11">
        <f t="shared" si="5"/>
        <v>0.50963815107835053</v>
      </c>
      <c r="N52" s="11"/>
      <c r="O52" s="11">
        <f t="shared" si="6"/>
        <v>0.50963815107835053</v>
      </c>
      <c r="P52" s="11">
        <f t="shared" si="7"/>
        <v>34</v>
      </c>
      <c r="Q52" s="11">
        <f t="shared" si="8"/>
        <v>0.50963815107835053</v>
      </c>
      <c r="R52">
        <f t="shared" si="9"/>
        <v>34</v>
      </c>
      <c r="S52">
        <v>49</v>
      </c>
      <c r="T52">
        <f t="shared" si="10"/>
        <v>-0.22131147540983609</v>
      </c>
      <c r="U52">
        <f>SUM($T$4:T52)/S52</f>
        <v>-2.6262964202074263E-2</v>
      </c>
      <c r="V52">
        <f t="shared" si="11"/>
        <v>3.0724928313902067E-3</v>
      </c>
      <c r="X52">
        <f t="shared" si="12"/>
        <v>-0.22131147540983609</v>
      </c>
      <c r="Y52">
        <f>SUM($X$4:X52)/S52</f>
        <v>-2.6262964202074263E-2</v>
      </c>
      <c r="Z52">
        <f t="shared" si="13"/>
        <v>3.0724928313902067E-3</v>
      </c>
    </row>
    <row r="53" spans="1:26" ht="15.75" x14ac:dyDescent="0.25">
      <c r="A53" s="2">
        <v>40745</v>
      </c>
      <c r="B53">
        <v>4.8499999999999996</v>
      </c>
      <c r="C53">
        <f t="shared" si="2"/>
        <v>5.2197682995617591E-2</v>
      </c>
      <c r="D53">
        <v>3.0135999999999998</v>
      </c>
      <c r="E53">
        <v>10.572100000000001</v>
      </c>
      <c r="F53" s="17">
        <f t="shared" si="0"/>
        <v>2.7537382863096482E-4</v>
      </c>
      <c r="G53" s="17">
        <f t="shared" si="1"/>
        <v>1.000275373828631</v>
      </c>
      <c r="I53" s="31">
        <f t="shared" si="3"/>
        <v>5.1922309166986626E-2</v>
      </c>
      <c r="J53" s="32">
        <f t="shared" si="4"/>
        <v>2.6959261892321434E-3</v>
      </c>
      <c r="K53" s="11"/>
      <c r="L53" s="11"/>
      <c r="M53" s="11">
        <f t="shared" si="5"/>
        <v>1.1009955628729413</v>
      </c>
      <c r="N53" s="11"/>
      <c r="O53" s="11">
        <f t="shared" si="6"/>
        <v>1.1009955628729413</v>
      </c>
      <c r="P53" s="11">
        <f t="shared" si="7"/>
        <v>14</v>
      </c>
      <c r="Q53" s="11">
        <f t="shared" si="8"/>
        <v>1.1009955628729413</v>
      </c>
      <c r="R53">
        <f t="shared" si="9"/>
        <v>14</v>
      </c>
      <c r="S53">
        <v>50</v>
      </c>
      <c r="T53">
        <f t="shared" si="10"/>
        <v>-0.38524590163934425</v>
      </c>
      <c r="U53">
        <f>SUM($T$4:T53)/S53</f>
        <v>-3.3442622950819664E-2</v>
      </c>
      <c r="V53">
        <f t="shared" si="11"/>
        <v>5.0836774083213195E-3</v>
      </c>
      <c r="X53">
        <f t="shared" si="12"/>
        <v>-0.38524590163934425</v>
      </c>
      <c r="Y53">
        <f>SUM($X$4:X53)/S53</f>
        <v>-3.3442622950819664E-2</v>
      </c>
      <c r="Z53">
        <f t="shared" si="13"/>
        <v>5.0836774083213195E-3</v>
      </c>
    </row>
    <row r="54" spans="1:26" ht="15.75" x14ac:dyDescent="0.25">
      <c r="A54" s="2">
        <v>40746</v>
      </c>
      <c r="B54">
        <v>4.9000000000000004</v>
      </c>
      <c r="C54">
        <f t="shared" si="2"/>
        <v>1.0309278350515611E-2</v>
      </c>
      <c r="D54">
        <v>2.9621</v>
      </c>
      <c r="E54">
        <v>10.5784</v>
      </c>
      <c r="F54" s="17">
        <f t="shared" si="0"/>
        <v>2.7552996690194398E-4</v>
      </c>
      <c r="G54" s="17">
        <f t="shared" si="1"/>
        <v>1.0002755299669019</v>
      </c>
      <c r="I54" s="31">
        <f t="shared" si="3"/>
        <v>1.0033748383613667E-2</v>
      </c>
      <c r="J54" s="32">
        <f t="shared" si="4"/>
        <v>1.0067610662566988E-4</v>
      </c>
      <c r="K54" s="11"/>
      <c r="L54" s="11"/>
      <c r="M54" s="11">
        <f t="shared" si="5"/>
        <v>0.21276234872015665</v>
      </c>
      <c r="N54" s="11"/>
      <c r="O54" s="11">
        <f t="shared" si="6"/>
        <v>0.21276234872015665</v>
      </c>
      <c r="P54" s="11">
        <f t="shared" si="7"/>
        <v>45</v>
      </c>
      <c r="Q54" s="11">
        <f t="shared" si="8"/>
        <v>0.21276234872015665</v>
      </c>
      <c r="R54">
        <f t="shared" si="9"/>
        <v>45</v>
      </c>
      <c r="S54">
        <v>51</v>
      </c>
      <c r="T54">
        <f t="shared" si="10"/>
        <v>-0.13114754098360654</v>
      </c>
      <c r="U54">
        <f>SUM($T$4:T54)/S54</f>
        <v>-3.5358405657344896E-2</v>
      </c>
      <c r="V54">
        <f t="shared" si="11"/>
        <v>5.7964599438270316E-3</v>
      </c>
      <c r="X54">
        <f t="shared" si="12"/>
        <v>-0.13114754098360654</v>
      </c>
      <c r="Y54">
        <f>SUM($X$4:X54)/S54</f>
        <v>-3.5358405657344896E-2</v>
      </c>
      <c r="Z54">
        <f t="shared" si="13"/>
        <v>5.7964599438270316E-3</v>
      </c>
    </row>
    <row r="55" spans="1:26" ht="15.75" x14ac:dyDescent="0.25">
      <c r="A55" s="2">
        <v>40749</v>
      </c>
      <c r="B55">
        <v>5.0999999999999996</v>
      </c>
      <c r="C55">
        <f t="shared" si="2"/>
        <v>4.0816326530612096E-2</v>
      </c>
      <c r="D55">
        <v>3.0005999999999999</v>
      </c>
      <c r="E55">
        <v>10.6069</v>
      </c>
      <c r="F55" s="17">
        <f t="shared" si="0"/>
        <v>2.7623619587613391E-4</v>
      </c>
      <c r="G55" s="17">
        <f t="shared" si="1"/>
        <v>1.0002762361958761</v>
      </c>
      <c r="I55" s="31">
        <f t="shared" si="3"/>
        <v>4.0540090334735962E-2</v>
      </c>
      <c r="J55" s="32">
        <f t="shared" si="4"/>
        <v>1.6434989243485521E-3</v>
      </c>
      <c r="K55" s="11"/>
      <c r="L55" s="11"/>
      <c r="M55" s="11">
        <f t="shared" si="5"/>
        <v>0.85963933987342966</v>
      </c>
      <c r="N55" s="11"/>
      <c r="O55" s="11">
        <f t="shared" si="6"/>
        <v>0.85963933987342966</v>
      </c>
      <c r="P55" s="11">
        <f t="shared" si="7"/>
        <v>26</v>
      </c>
      <c r="Q55" s="11">
        <f t="shared" si="8"/>
        <v>0.85963933987342966</v>
      </c>
      <c r="R55">
        <f t="shared" si="9"/>
        <v>26</v>
      </c>
      <c r="S55">
        <v>52</v>
      </c>
      <c r="T55">
        <f t="shared" si="10"/>
        <v>-0.28688524590163933</v>
      </c>
      <c r="U55">
        <f>SUM($T$4:T55)/S55</f>
        <v>-4.0195460277427486E-2</v>
      </c>
      <c r="V55">
        <f t="shared" si="11"/>
        <v>7.6377364908673685E-3</v>
      </c>
      <c r="X55">
        <f t="shared" si="12"/>
        <v>-0.28688524590163933</v>
      </c>
      <c r="Y55">
        <f>SUM($X$4:X55)/S55</f>
        <v>-4.0195460277427486E-2</v>
      </c>
      <c r="Z55">
        <f t="shared" si="13"/>
        <v>7.6377364908673685E-3</v>
      </c>
    </row>
    <row r="56" spans="1:26" ht="15.75" x14ac:dyDescent="0.25">
      <c r="A56" s="2">
        <v>40750</v>
      </c>
      <c r="B56">
        <v>5.25</v>
      </c>
      <c r="C56">
        <f t="shared" si="2"/>
        <v>2.9411764705882425E-2</v>
      </c>
      <c r="D56">
        <v>2.9529000000000001</v>
      </c>
      <c r="E56">
        <v>10.6386</v>
      </c>
      <c r="F56" s="17">
        <f t="shared" si="0"/>
        <v>2.7702150758357469E-4</v>
      </c>
      <c r="G56" s="17">
        <f t="shared" si="1"/>
        <v>1.0002770215075836</v>
      </c>
      <c r="I56" s="31">
        <f t="shared" si="3"/>
        <v>2.9134743198298851E-2</v>
      </c>
      <c r="J56" s="32">
        <f t="shared" si="4"/>
        <v>8.4883326123082116E-4</v>
      </c>
      <c r="K56" s="11"/>
      <c r="L56" s="11"/>
      <c r="M56" s="11">
        <f t="shared" si="5"/>
        <v>0.61779268875747662</v>
      </c>
      <c r="N56" s="11"/>
      <c r="O56" s="11">
        <f t="shared" si="6"/>
        <v>0.61779268875747662</v>
      </c>
      <c r="P56" s="11">
        <f t="shared" si="7"/>
        <v>33</v>
      </c>
      <c r="Q56" s="11">
        <f t="shared" si="8"/>
        <v>0.61779268875747662</v>
      </c>
      <c r="R56">
        <f t="shared" si="9"/>
        <v>33</v>
      </c>
      <c r="S56">
        <v>53</v>
      </c>
      <c r="T56">
        <f t="shared" si="10"/>
        <v>-0.22950819672131145</v>
      </c>
      <c r="U56">
        <f>SUM($T$4:T56)/S56</f>
        <v>-4.3767398700896992E-2</v>
      </c>
      <c r="V56">
        <f t="shared" si="11"/>
        <v>9.2296377290267111E-3</v>
      </c>
      <c r="X56">
        <f t="shared" si="12"/>
        <v>-0.22950819672131145</v>
      </c>
      <c r="Y56">
        <f>SUM($X$4:X56)/S56</f>
        <v>-4.3767398700896992E-2</v>
      </c>
      <c r="Z56">
        <f t="shared" si="13"/>
        <v>9.2296377290267111E-3</v>
      </c>
    </row>
    <row r="57" spans="1:26" ht="15.75" x14ac:dyDescent="0.25">
      <c r="A57" s="2">
        <v>40751</v>
      </c>
      <c r="B57">
        <v>5.2</v>
      </c>
      <c r="C57">
        <f t="shared" si="2"/>
        <v>-9.52380952380949E-3</v>
      </c>
      <c r="D57">
        <v>2.9802999999999997</v>
      </c>
      <c r="E57">
        <v>10.722799999999999</v>
      </c>
      <c r="F57" s="17">
        <f t="shared" si="0"/>
        <v>2.7910632533223456E-4</v>
      </c>
      <c r="G57" s="17">
        <f t="shared" si="1"/>
        <v>1.0002791063253322</v>
      </c>
      <c r="I57" s="31">
        <f t="shared" si="3"/>
        <v>-9.8029158491417245E-3</v>
      </c>
      <c r="J57" s="32">
        <f t="shared" si="4"/>
        <v>9.6097159145354025E-5</v>
      </c>
      <c r="K57" s="11"/>
      <c r="L57" s="11"/>
      <c r="M57" s="11">
        <f t="shared" si="5"/>
        <v>-0.20786762041747331</v>
      </c>
      <c r="N57" s="11"/>
      <c r="O57" s="11">
        <f t="shared" si="6"/>
        <v>-0.20786762041747331</v>
      </c>
      <c r="P57" s="11">
        <f t="shared" si="7"/>
        <v>65</v>
      </c>
      <c r="Q57" s="11">
        <f t="shared" si="8"/>
        <v>-0.20786762041747331</v>
      </c>
      <c r="R57">
        <f t="shared" si="9"/>
        <v>65</v>
      </c>
      <c r="S57">
        <v>54</v>
      </c>
      <c r="T57">
        <f t="shared" si="10"/>
        <v>3.2786885245901676E-2</v>
      </c>
      <c r="U57">
        <f>SUM($T$4:T57)/S57</f>
        <v>-4.2349726775956276E-2</v>
      </c>
      <c r="V57">
        <f t="shared" si="11"/>
        <v>8.8044513938090891E-3</v>
      </c>
      <c r="X57">
        <f t="shared" si="12"/>
        <v>3.2786885245901676E-2</v>
      </c>
      <c r="Y57">
        <f>SUM($X$4:X57)/S57</f>
        <v>-4.2349726775956276E-2</v>
      </c>
      <c r="Z57">
        <f t="shared" si="13"/>
        <v>8.8044513938090891E-3</v>
      </c>
    </row>
    <row r="58" spans="1:26" ht="15.75" x14ac:dyDescent="0.25">
      <c r="A58" s="2">
        <v>40752</v>
      </c>
      <c r="B58">
        <v>5.0999999999999996</v>
      </c>
      <c r="C58">
        <f t="shared" si="2"/>
        <v>-1.9230769230769332E-2</v>
      </c>
      <c r="D58">
        <v>2.9454000000000002</v>
      </c>
      <c r="E58">
        <v>10.714399999999999</v>
      </c>
      <c r="F58" s="17">
        <f t="shared" si="0"/>
        <v>2.7889840977413094E-4</v>
      </c>
      <c r="G58" s="17">
        <f t="shared" si="1"/>
        <v>1.0002788984097741</v>
      </c>
      <c r="I58" s="31">
        <f t="shared" si="3"/>
        <v>-1.9509667640543463E-2</v>
      </c>
      <c r="J58" s="32">
        <f t="shared" si="4"/>
        <v>3.8062713144446873E-4</v>
      </c>
      <c r="K58" s="11"/>
      <c r="L58" s="11"/>
      <c r="M58" s="11">
        <f t="shared" si="5"/>
        <v>-0.41369611348144092</v>
      </c>
      <c r="N58" s="11"/>
      <c r="O58" s="11">
        <f t="shared" si="6"/>
        <v>-0.41369611348144092</v>
      </c>
      <c r="P58" s="11">
        <f t="shared" si="7"/>
        <v>81</v>
      </c>
      <c r="Q58" s="11">
        <f t="shared" si="8"/>
        <v>-0.41369611348144092</v>
      </c>
      <c r="R58">
        <f t="shared" si="9"/>
        <v>81</v>
      </c>
      <c r="S58">
        <v>55</v>
      </c>
      <c r="T58">
        <f t="shared" si="10"/>
        <v>0.16393442622950816</v>
      </c>
      <c r="U58">
        <f>SUM($T$4:T58)/S58</f>
        <v>-3.8599105812220556E-2</v>
      </c>
      <c r="V58">
        <f t="shared" si="11"/>
        <v>7.4494548475149934E-3</v>
      </c>
      <c r="X58">
        <f t="shared" si="12"/>
        <v>0.16393442622950816</v>
      </c>
      <c r="Y58">
        <f>SUM($X$4:X58)/S58</f>
        <v>-3.8599105812220556E-2</v>
      </c>
      <c r="Z58">
        <f t="shared" si="13"/>
        <v>7.4494548475149934E-3</v>
      </c>
    </row>
    <row r="59" spans="1:26" ht="15.75" x14ac:dyDescent="0.25">
      <c r="A59" s="2">
        <v>40753</v>
      </c>
      <c r="B59">
        <v>5.15</v>
      </c>
      <c r="C59">
        <f t="shared" si="2"/>
        <v>9.8039215686275914E-3</v>
      </c>
      <c r="D59">
        <v>2.7961</v>
      </c>
      <c r="E59">
        <v>10.749000000000001</v>
      </c>
      <c r="F59" s="17">
        <f t="shared" si="0"/>
        <v>2.7975472282570912E-4</v>
      </c>
      <c r="G59" s="17">
        <f t="shared" si="1"/>
        <v>1.0002797547228257</v>
      </c>
      <c r="I59" s="31">
        <f t="shared" si="3"/>
        <v>9.5241668458018822E-3</v>
      </c>
      <c r="J59" s="32">
        <f t="shared" si="4"/>
        <v>9.0709754106671776E-5</v>
      </c>
      <c r="K59" s="11"/>
      <c r="L59" s="11"/>
      <c r="M59" s="11">
        <f t="shared" si="5"/>
        <v>0.20195683908366555</v>
      </c>
      <c r="N59" s="11"/>
      <c r="O59" s="11">
        <f t="shared" si="6"/>
        <v>0.20195683908366555</v>
      </c>
      <c r="P59" s="11">
        <f t="shared" si="7"/>
        <v>46</v>
      </c>
      <c r="Q59" s="11">
        <f t="shared" si="8"/>
        <v>0.20195683908366555</v>
      </c>
      <c r="R59">
        <f t="shared" si="9"/>
        <v>46</v>
      </c>
      <c r="S59">
        <v>56</v>
      </c>
      <c r="T59">
        <f t="shared" si="10"/>
        <v>-0.12295081967213117</v>
      </c>
      <c r="U59">
        <f>SUM($T$4:T59)/S59</f>
        <v>-4.0105386416861823E-2</v>
      </c>
      <c r="V59">
        <f t="shared" si="11"/>
        <v>8.1884321000150057E-3</v>
      </c>
      <c r="X59">
        <f t="shared" si="12"/>
        <v>-0.12295081967213117</v>
      </c>
      <c r="Y59">
        <f>SUM($X$4:X59)/S59</f>
        <v>-4.0105386416861823E-2</v>
      </c>
      <c r="Z59">
        <f t="shared" si="13"/>
        <v>8.1884321000150057E-3</v>
      </c>
    </row>
    <row r="60" spans="1:26" ht="15.75" x14ac:dyDescent="0.25">
      <c r="A60" s="2">
        <v>40756</v>
      </c>
      <c r="B60">
        <v>4.5999999999999996</v>
      </c>
      <c r="C60">
        <f t="shared" si="2"/>
        <v>-0.1067961165048545</v>
      </c>
      <c r="D60">
        <v>2.7437</v>
      </c>
      <c r="E60">
        <v>10.795299999999999</v>
      </c>
      <c r="F60" s="17">
        <f t="shared" si="0"/>
        <v>2.8090018110438209E-4</v>
      </c>
      <c r="G60" s="17">
        <f t="shared" si="1"/>
        <v>1.0002809001811044</v>
      </c>
      <c r="I60" s="31">
        <f t="shared" si="3"/>
        <v>-0.10707701668595888</v>
      </c>
      <c r="J60" s="32">
        <f t="shared" si="4"/>
        <v>1.1465487502365116E-2</v>
      </c>
      <c r="K60" s="11"/>
      <c r="L60" s="11"/>
      <c r="M60" s="11">
        <f t="shared" si="5"/>
        <v>-2.2705330742853516</v>
      </c>
      <c r="N60" s="11"/>
      <c r="O60" s="11">
        <f t="shared" si="6"/>
        <v>-2.2705330742853516</v>
      </c>
      <c r="P60" s="11">
        <f t="shared" si="7"/>
        <v>119</v>
      </c>
      <c r="Q60" s="11">
        <f t="shared" si="8"/>
        <v>-2.2705330742853516</v>
      </c>
      <c r="R60">
        <f t="shared" si="9"/>
        <v>119</v>
      </c>
      <c r="S60">
        <v>57</v>
      </c>
      <c r="T60">
        <f t="shared" si="10"/>
        <v>0.47540983606557374</v>
      </c>
      <c r="U60">
        <f>SUM($T$4:T60)/S60</f>
        <v>-3.1061259706643654E-2</v>
      </c>
      <c r="V60">
        <f t="shared" si="11"/>
        <v>4.9994277918293797E-3</v>
      </c>
      <c r="X60">
        <f t="shared" si="12"/>
        <v>0.47540983606557374</v>
      </c>
      <c r="Y60">
        <f>SUM($X$4:X60)/S60</f>
        <v>-3.1061259706643654E-2</v>
      </c>
      <c r="Z60">
        <f t="shared" si="13"/>
        <v>4.9994277918293797E-3</v>
      </c>
    </row>
    <row r="61" spans="1:26" ht="15.75" x14ac:dyDescent="0.25">
      <c r="A61" s="2">
        <v>40757</v>
      </c>
      <c r="B61">
        <v>4.25</v>
      </c>
      <c r="C61">
        <f t="shared" si="2"/>
        <v>-7.6086956521739066E-2</v>
      </c>
      <c r="D61">
        <v>2.6114000000000002</v>
      </c>
      <c r="E61">
        <v>10.9292</v>
      </c>
      <c r="F61" s="17">
        <f t="shared" si="0"/>
        <v>2.8421017178970054E-4</v>
      </c>
      <c r="G61" s="17">
        <f t="shared" si="1"/>
        <v>1.0002842101717897</v>
      </c>
      <c r="I61" s="31">
        <f t="shared" si="3"/>
        <v>-7.6371166693528766E-2</v>
      </c>
      <c r="J61" s="32">
        <f t="shared" si="4"/>
        <v>5.8325551021307575E-3</v>
      </c>
      <c r="K61" s="11"/>
      <c r="L61" s="11"/>
      <c r="M61" s="11">
        <f t="shared" si="5"/>
        <v>-1.6194255804490998</v>
      </c>
      <c r="N61" s="11"/>
      <c r="O61" s="11">
        <f t="shared" si="6"/>
        <v>-1.6194255804490998</v>
      </c>
      <c r="P61" s="11">
        <f t="shared" si="7"/>
        <v>113</v>
      </c>
      <c r="Q61" s="11">
        <f t="shared" si="8"/>
        <v>-1.6194255804490998</v>
      </c>
      <c r="R61">
        <f t="shared" si="9"/>
        <v>113</v>
      </c>
      <c r="S61">
        <v>58</v>
      </c>
      <c r="T61">
        <f t="shared" si="10"/>
        <v>0.42622950819672134</v>
      </c>
      <c r="U61">
        <f>SUM($T$4:T61)/S61</f>
        <v>-2.3176936122102879E-2</v>
      </c>
      <c r="V61">
        <f t="shared" si="11"/>
        <v>2.8323528494969235E-3</v>
      </c>
      <c r="X61">
        <f t="shared" si="12"/>
        <v>0.42622950819672134</v>
      </c>
      <c r="Y61">
        <f>SUM($X$4:X61)/S61</f>
        <v>-2.3176936122102879E-2</v>
      </c>
      <c r="Z61">
        <f t="shared" si="13"/>
        <v>2.8323528494969235E-3</v>
      </c>
    </row>
    <row r="62" spans="1:26" ht="15.75" x14ac:dyDescent="0.25">
      <c r="A62" s="2">
        <v>40758</v>
      </c>
      <c r="B62">
        <v>4.2</v>
      </c>
      <c r="C62">
        <f t="shared" si="2"/>
        <v>-1.1764705882352899E-2</v>
      </c>
      <c r="D62">
        <v>2.6202000000000001</v>
      </c>
      <c r="E62">
        <v>10.9156</v>
      </c>
      <c r="F62" s="17">
        <f t="shared" si="0"/>
        <v>2.838741633954811E-4</v>
      </c>
      <c r="G62" s="17">
        <f t="shared" si="1"/>
        <v>1.0002838741633955</v>
      </c>
      <c r="I62" s="31">
        <f t="shared" si="3"/>
        <v>-1.204858004574838E-2</v>
      </c>
      <c r="J62" s="32">
        <f t="shared" si="4"/>
        <v>1.4516828111880604E-4</v>
      </c>
      <c r="K62" s="11"/>
      <c r="L62" s="11"/>
      <c r="M62" s="11">
        <f t="shared" si="5"/>
        <v>-0.25548619431823899</v>
      </c>
      <c r="N62" s="11"/>
      <c r="O62" s="11">
        <f t="shared" si="6"/>
        <v>-0.25548619431823899</v>
      </c>
      <c r="P62" s="11">
        <f t="shared" si="7"/>
        <v>70</v>
      </c>
      <c r="Q62" s="11">
        <f t="shared" si="8"/>
        <v>-0.25548619431823899</v>
      </c>
      <c r="R62">
        <f t="shared" si="9"/>
        <v>70</v>
      </c>
      <c r="S62">
        <v>59</v>
      </c>
      <c r="T62">
        <f t="shared" si="10"/>
        <v>7.3770491803278659E-2</v>
      </c>
      <c r="U62">
        <f>SUM($T$4:T62)/S62</f>
        <v>-2.1533759377604884E-2</v>
      </c>
      <c r="V62">
        <f t="shared" si="11"/>
        <v>2.4871331620929626E-3</v>
      </c>
      <c r="X62">
        <f t="shared" si="12"/>
        <v>7.3770491803278659E-2</v>
      </c>
      <c r="Y62">
        <f>SUM($X$4:X62)/S62</f>
        <v>-2.1533759377604884E-2</v>
      </c>
      <c r="Z62">
        <f t="shared" si="13"/>
        <v>2.4871331620929626E-3</v>
      </c>
    </row>
    <row r="63" spans="1:26" ht="15.75" x14ac:dyDescent="0.25">
      <c r="A63" s="2">
        <v>40759</v>
      </c>
      <c r="B63">
        <v>3.9005999999999998</v>
      </c>
      <c r="C63">
        <f t="shared" si="2"/>
        <v>-7.1285714285714355E-2</v>
      </c>
      <c r="D63">
        <v>2.4028</v>
      </c>
      <c r="E63">
        <v>11.160299999999999</v>
      </c>
      <c r="F63" s="17">
        <f t="shared" si="0"/>
        <v>2.8991357214813718E-4</v>
      </c>
      <c r="G63" s="17">
        <f t="shared" si="1"/>
        <v>1.0002899135721481</v>
      </c>
      <c r="I63" s="31">
        <f t="shared" si="3"/>
        <v>-7.1575627857862492E-2</v>
      </c>
      <c r="J63" s="32">
        <f t="shared" si="4"/>
        <v>5.1230705032472212E-3</v>
      </c>
      <c r="K63" s="11"/>
      <c r="L63" s="11"/>
      <c r="M63" s="11">
        <f t="shared" si="5"/>
        <v>-1.5177377498352316</v>
      </c>
      <c r="N63" s="11"/>
      <c r="O63" s="11">
        <f t="shared" si="6"/>
        <v>-1.5177377498352316</v>
      </c>
      <c r="P63" s="11">
        <f t="shared" si="7"/>
        <v>111</v>
      </c>
      <c r="Q63" s="11">
        <f t="shared" si="8"/>
        <v>-1.5177377498352316</v>
      </c>
      <c r="R63">
        <f t="shared" si="9"/>
        <v>111</v>
      </c>
      <c r="S63">
        <v>60</v>
      </c>
      <c r="T63">
        <f t="shared" si="10"/>
        <v>0.4098360655737705</v>
      </c>
      <c r="U63">
        <f>SUM($T$4:T63)/S63</f>
        <v>-1.4344262295081962E-2</v>
      </c>
      <c r="V63">
        <f t="shared" si="11"/>
        <v>1.1223156043096911E-3</v>
      </c>
      <c r="X63">
        <f t="shared" si="12"/>
        <v>0.4098360655737705</v>
      </c>
      <c r="Y63">
        <f>SUM($X$4:X63)/S63</f>
        <v>-1.4344262295081962E-2</v>
      </c>
      <c r="Z63">
        <f t="shared" si="13"/>
        <v>1.1223156043096911E-3</v>
      </c>
    </row>
    <row r="64" spans="1:26" ht="15.75" x14ac:dyDescent="0.25">
      <c r="A64" s="2">
        <v>40760</v>
      </c>
      <c r="B64">
        <v>3.8</v>
      </c>
      <c r="C64">
        <f t="shared" si="2"/>
        <v>-2.5790903963492803E-2</v>
      </c>
      <c r="D64">
        <v>2.5585</v>
      </c>
      <c r="E64">
        <v>11.1624</v>
      </c>
      <c r="F64" s="17">
        <f t="shared" si="0"/>
        <v>2.8996534457426115E-4</v>
      </c>
      <c r="G64" s="17">
        <f t="shared" si="1"/>
        <v>1.0002899653445743</v>
      </c>
      <c r="I64" s="31">
        <f t="shared" si="3"/>
        <v>-2.6080869308067064E-2</v>
      </c>
      <c r="J64" s="32">
        <f t="shared" si="4"/>
        <v>6.8021174386447458E-4</v>
      </c>
      <c r="K64" s="11"/>
      <c r="L64" s="11"/>
      <c r="M64" s="11">
        <f t="shared" si="5"/>
        <v>-0.55303629296804302</v>
      </c>
      <c r="N64" s="11"/>
      <c r="O64" s="11">
        <f t="shared" si="6"/>
        <v>-0.55303629296804302</v>
      </c>
      <c r="P64" s="11">
        <f t="shared" si="7"/>
        <v>92</v>
      </c>
      <c r="Q64" s="11">
        <f t="shared" si="8"/>
        <v>-0.55303629296804302</v>
      </c>
      <c r="R64">
        <f t="shared" si="9"/>
        <v>92</v>
      </c>
      <c r="S64">
        <v>61</v>
      </c>
      <c r="T64">
        <f t="shared" si="10"/>
        <v>0.25409836065573765</v>
      </c>
      <c r="U64">
        <f>SUM($T$4:T64)/S64</f>
        <v>-9.9435635581832799E-3</v>
      </c>
      <c r="V64">
        <f t="shared" si="11"/>
        <v>5.4830380276122391E-4</v>
      </c>
      <c r="X64">
        <f t="shared" si="12"/>
        <v>0.25409836065573765</v>
      </c>
      <c r="Y64">
        <f>SUM($X$4:X64)/S64</f>
        <v>-9.9435635581832799E-3</v>
      </c>
      <c r="Z64">
        <f t="shared" si="13"/>
        <v>5.4830380276122391E-4</v>
      </c>
    </row>
    <row r="65" spans="1:26" ht="15.75" x14ac:dyDescent="0.25">
      <c r="A65" s="2">
        <v>40763</v>
      </c>
      <c r="B65">
        <v>3.3994</v>
      </c>
      <c r="C65">
        <f t="shared" si="2"/>
        <v>-0.10542105263157892</v>
      </c>
      <c r="D65">
        <v>2.3178999999999998</v>
      </c>
      <c r="E65">
        <v>11.4834</v>
      </c>
      <c r="F65" s="17">
        <f t="shared" si="0"/>
        <v>2.9786768227668681E-4</v>
      </c>
      <c r="G65" s="17">
        <f t="shared" si="1"/>
        <v>1.0002978676822767</v>
      </c>
      <c r="I65" s="31">
        <f t="shared" si="3"/>
        <v>-0.1057189203138556</v>
      </c>
      <c r="J65" s="32">
        <f t="shared" si="4"/>
        <v>1.1176490112327351E-2</v>
      </c>
      <c r="K65" s="11"/>
      <c r="L65" s="11"/>
      <c r="M65" s="11">
        <f t="shared" si="5"/>
        <v>-2.241735085451098</v>
      </c>
      <c r="N65" s="11"/>
      <c r="O65" s="11">
        <f t="shared" si="6"/>
        <v>-2.241735085451098</v>
      </c>
      <c r="P65" s="11">
        <f t="shared" si="7"/>
        <v>118</v>
      </c>
      <c r="Q65" s="11">
        <f t="shared" si="8"/>
        <v>-2.241735085451098</v>
      </c>
      <c r="R65">
        <f t="shared" si="9"/>
        <v>118</v>
      </c>
      <c r="S65">
        <v>62</v>
      </c>
      <c r="T65">
        <f t="shared" si="10"/>
        <v>0.46721311475409832</v>
      </c>
      <c r="U65">
        <f>SUM($T$4:T65)/S65</f>
        <v>-2.2474881015335773E-3</v>
      </c>
      <c r="V65">
        <f t="shared" si="11"/>
        <v>2.847041559319729E-5</v>
      </c>
      <c r="X65">
        <f t="shared" si="12"/>
        <v>0.46721311475409832</v>
      </c>
      <c r="Y65">
        <f>SUM($X$4:X65)/S65</f>
        <v>-2.2474881015335773E-3</v>
      </c>
      <c r="Z65">
        <f t="shared" si="13"/>
        <v>2.847041559319729E-5</v>
      </c>
    </row>
    <row r="66" spans="1:26" ht="15.75" x14ac:dyDescent="0.25">
      <c r="A66" s="2">
        <v>40764</v>
      </c>
      <c r="B66">
        <v>3.4</v>
      </c>
      <c r="C66">
        <f t="shared" si="2"/>
        <v>1.7650173560038063E-4</v>
      </c>
      <c r="D66">
        <v>2.2488000000000001</v>
      </c>
      <c r="E66">
        <v>11.3102</v>
      </c>
      <c r="F66" s="17">
        <f t="shared" si="0"/>
        <v>2.9360668934930167E-4</v>
      </c>
      <c r="G66" s="17">
        <f t="shared" si="1"/>
        <v>1.0002936066893493</v>
      </c>
      <c r="I66" s="31">
        <f t="shared" si="3"/>
        <v>-1.1710495374892105E-4</v>
      </c>
      <c r="J66" s="32">
        <f t="shared" si="4"/>
        <v>1.3713570192536938E-8</v>
      </c>
      <c r="K66" s="11"/>
      <c r="L66" s="11"/>
      <c r="M66" s="11">
        <f t="shared" si="5"/>
        <v>-2.4831721958541281E-3</v>
      </c>
      <c r="N66" s="11"/>
      <c r="O66" s="11">
        <f t="shared" si="6"/>
        <v>-2.4831721958541281E-3</v>
      </c>
      <c r="P66" s="11">
        <f t="shared" si="7"/>
        <v>52</v>
      </c>
      <c r="Q66" s="11">
        <f t="shared" si="8"/>
        <v>-2.4831721958541281E-3</v>
      </c>
      <c r="R66">
        <f t="shared" si="9"/>
        <v>52</v>
      </c>
      <c r="S66">
        <v>63</v>
      </c>
      <c r="T66">
        <f t="shared" si="10"/>
        <v>-7.3770491803278715E-2</v>
      </c>
      <c r="U66">
        <f>SUM($T$4:T66)/S66</f>
        <v>-3.3827738745771507E-3</v>
      </c>
      <c r="V66">
        <f t="shared" si="11"/>
        <v>6.5538092950078876E-5</v>
      </c>
      <c r="X66">
        <f t="shared" si="12"/>
        <v>-7.3770491803278715E-2</v>
      </c>
      <c r="Y66">
        <f>SUM($X$4:X66)/S66</f>
        <v>-3.3827738745771507E-3</v>
      </c>
      <c r="Z66">
        <f t="shared" si="13"/>
        <v>6.5538092950078876E-5</v>
      </c>
    </row>
    <row r="67" spans="1:26" ht="15.75" x14ac:dyDescent="0.25">
      <c r="A67" s="2">
        <v>40765</v>
      </c>
      <c r="B67">
        <v>3.25</v>
      </c>
      <c r="C67">
        <f t="shared" si="2"/>
        <v>-4.4117647058823505E-2</v>
      </c>
      <c r="D67">
        <v>2.1061000000000001</v>
      </c>
      <c r="E67">
        <v>11.4992</v>
      </c>
      <c r="F67" s="17">
        <f t="shared" ref="F67:F130" si="14">(((E67/100)+1)^(1/365)-1)</f>
        <v>2.9825605853317505E-4</v>
      </c>
      <c r="G67" s="17">
        <f t="shared" si="1"/>
        <v>1.0002982560585332</v>
      </c>
      <c r="I67" s="31">
        <f t="shared" si="3"/>
        <v>-4.441590311735668E-2</v>
      </c>
      <c r="J67" s="32">
        <f t="shared" si="4"/>
        <v>1.9727724497304146E-3</v>
      </c>
      <c r="K67" s="11"/>
      <c r="L67" s="11"/>
      <c r="M67" s="11">
        <f t="shared" si="5"/>
        <v>-0.94182468071541314</v>
      </c>
      <c r="N67" s="11"/>
      <c r="O67" s="11">
        <f t="shared" si="6"/>
        <v>-0.94182468071541314</v>
      </c>
      <c r="P67" s="11">
        <f t="shared" si="7"/>
        <v>101</v>
      </c>
      <c r="Q67" s="11">
        <f t="shared" si="8"/>
        <v>-0.94182468071541314</v>
      </c>
      <c r="R67">
        <f t="shared" si="9"/>
        <v>101</v>
      </c>
      <c r="S67">
        <v>64</v>
      </c>
      <c r="T67">
        <f t="shared" si="10"/>
        <v>0.32786885245901642</v>
      </c>
      <c r="U67">
        <f>SUM($T$4:T67)/S67</f>
        <v>1.7930327868852488E-3</v>
      </c>
      <c r="V67">
        <f t="shared" si="11"/>
        <v>1.8705260071828258E-5</v>
      </c>
      <c r="X67">
        <f t="shared" si="12"/>
        <v>0.32786885245901642</v>
      </c>
      <c r="Y67">
        <f>SUM($X$4:X67)/S67</f>
        <v>1.7930327868852488E-3</v>
      </c>
      <c r="Z67">
        <f t="shared" si="13"/>
        <v>1.8705260071828258E-5</v>
      </c>
    </row>
    <row r="68" spans="1:26" ht="15.75" x14ac:dyDescent="0.25">
      <c r="A68" s="2">
        <v>40766</v>
      </c>
      <c r="B68">
        <v>3.4005999999999998</v>
      </c>
      <c r="C68">
        <f t="shared" si="2"/>
        <v>4.6338461538461488E-2</v>
      </c>
      <c r="D68">
        <v>2.3399000000000001</v>
      </c>
      <c r="E68">
        <v>11.2995</v>
      </c>
      <c r="F68" s="17">
        <f t="shared" si="14"/>
        <v>2.9334323567464793E-4</v>
      </c>
      <c r="G68" s="17">
        <f t="shared" ref="G68:G131" si="15">1+F68</f>
        <v>1.0002933432356746</v>
      </c>
      <c r="I68" s="31">
        <f t="shared" si="3"/>
        <v>4.604511830278684E-2</v>
      </c>
      <c r="J68" s="32">
        <f t="shared" si="4"/>
        <v>2.1201529195176358E-3</v>
      </c>
      <c r="K68" s="11"/>
      <c r="L68" s="11"/>
      <c r="M68" s="11">
        <f t="shared" si="5"/>
        <v>0.97637165520291025</v>
      </c>
      <c r="N68" s="11"/>
      <c r="O68" s="11">
        <f t="shared" si="6"/>
        <v>0.97637165520291025</v>
      </c>
      <c r="P68" s="11">
        <f t="shared" si="7"/>
        <v>20</v>
      </c>
      <c r="Q68" s="11">
        <f t="shared" si="8"/>
        <v>0.97637165520291025</v>
      </c>
      <c r="R68">
        <f t="shared" si="9"/>
        <v>20</v>
      </c>
      <c r="S68">
        <v>65</v>
      </c>
      <c r="T68">
        <f t="shared" si="10"/>
        <v>-0.33606557377049184</v>
      </c>
      <c r="U68">
        <f>SUM($T$4:T68)/S68</f>
        <v>-3.4047919293820911E-3</v>
      </c>
      <c r="V68">
        <f t="shared" si="11"/>
        <v>6.8501775032277505E-5</v>
      </c>
      <c r="X68">
        <f t="shared" si="12"/>
        <v>-0.33606557377049184</v>
      </c>
      <c r="Y68">
        <f>SUM($X$4:X68)/S68</f>
        <v>-3.4047919293820911E-3</v>
      </c>
      <c r="Z68">
        <f t="shared" si="13"/>
        <v>6.8501775032277505E-5</v>
      </c>
    </row>
    <row r="69" spans="1:26" ht="15.75" x14ac:dyDescent="0.25">
      <c r="A69" s="2">
        <v>40767</v>
      </c>
      <c r="B69">
        <v>3.7</v>
      </c>
      <c r="C69">
        <f t="shared" ref="C69:C132" si="16">(B69-B68)/B68</f>
        <v>8.8043286478856772E-2</v>
      </c>
      <c r="D69">
        <v>2.2547999999999999</v>
      </c>
      <c r="E69">
        <v>11.2508</v>
      </c>
      <c r="F69" s="17">
        <f t="shared" si="14"/>
        <v>2.9214383294284829E-4</v>
      </c>
      <c r="G69" s="17">
        <f t="shared" si="15"/>
        <v>1.0002921438329428</v>
      </c>
      <c r="I69" s="31">
        <f t="shared" ref="I69:I132" si="17">C69-F69</f>
        <v>8.7751142645913924E-2</v>
      </c>
      <c r="J69" s="32">
        <f t="shared" ref="J69:J132" si="18">I69^2</f>
        <v>7.7002630356635335E-3</v>
      </c>
      <c r="K69" s="11"/>
      <c r="L69" s="11"/>
      <c r="M69" s="11">
        <f t="shared" ref="M69:M132" si="19">I69/$L$3</f>
        <v>1.8607342439155401</v>
      </c>
      <c r="N69" s="11"/>
      <c r="O69" s="11">
        <f t="shared" ref="O69:O123" si="20">M69</f>
        <v>1.8607342439155401</v>
      </c>
      <c r="P69" s="11">
        <f t="shared" ref="P69:P124" si="21">RANK(O69,$O$4:$O$124)</f>
        <v>4</v>
      </c>
      <c r="Q69" s="11">
        <f t="shared" ref="Q69:Q123" si="22">M69</f>
        <v>1.8607342439155401</v>
      </c>
      <c r="R69">
        <f t="shared" ref="R69:R124" si="23">RANK(Q69,$Q$4:$Q$124)</f>
        <v>4</v>
      </c>
      <c r="S69">
        <v>66</v>
      </c>
      <c r="T69">
        <f t="shared" ref="T69:T124" si="24">P69/(COUNT($M$4:$M$124)+1)-0.5</f>
        <v>-0.46721311475409838</v>
      </c>
      <c r="U69">
        <f>SUM($T$4:T69)/S69</f>
        <v>-1.043219076005961E-2</v>
      </c>
      <c r="V69">
        <f t="shared" ref="V69:V124" si="25">(S69/11)*U69^2</f>
        <v>6.529836243256386E-4</v>
      </c>
      <c r="X69">
        <f t="shared" ref="X69:X124" si="26">R69/(COUNT($O$4:$O$124)+1)-0.5</f>
        <v>-0.46721311475409838</v>
      </c>
      <c r="Y69">
        <f>SUM($X$4:X69)/S69</f>
        <v>-1.043219076005961E-2</v>
      </c>
      <c r="Z69">
        <f t="shared" ref="Z69:Z124" si="27">(S69/11)*Y69^2</f>
        <v>6.529836243256386E-4</v>
      </c>
    </row>
    <row r="70" spans="1:26" ht="15.75" x14ac:dyDescent="0.25">
      <c r="A70" s="2">
        <v>40770</v>
      </c>
      <c r="B70">
        <v>3.83</v>
      </c>
      <c r="C70">
        <f t="shared" si="16"/>
        <v>3.5135135135135102E-2</v>
      </c>
      <c r="D70">
        <v>2.3052999999999999</v>
      </c>
      <c r="E70">
        <v>11.155900000000001</v>
      </c>
      <c r="F70" s="17">
        <f t="shared" si="14"/>
        <v>2.8980509342524385E-4</v>
      </c>
      <c r="G70" s="17">
        <f t="shared" si="15"/>
        <v>1.0002898050934252</v>
      </c>
      <c r="I70" s="31">
        <f t="shared" si="17"/>
        <v>3.4845330041709859E-2</v>
      </c>
      <c r="J70" s="32">
        <f t="shared" si="18"/>
        <v>1.2141970257156876E-3</v>
      </c>
      <c r="K70" s="11"/>
      <c r="L70" s="11"/>
      <c r="M70" s="11">
        <f t="shared" si="19"/>
        <v>0.73888381272454673</v>
      </c>
      <c r="N70" s="11"/>
      <c r="O70" s="11">
        <f t="shared" si="20"/>
        <v>0.73888381272454673</v>
      </c>
      <c r="P70" s="11">
        <f t="shared" si="21"/>
        <v>29</v>
      </c>
      <c r="Q70" s="11">
        <f t="shared" si="22"/>
        <v>0.73888381272454673</v>
      </c>
      <c r="R70">
        <f t="shared" si="23"/>
        <v>29</v>
      </c>
      <c r="S70">
        <v>67</v>
      </c>
      <c r="T70">
        <f t="shared" si="24"/>
        <v>-0.26229508196721313</v>
      </c>
      <c r="U70">
        <f>SUM($T$4:T70)/S70</f>
        <v>-1.4191338390017127E-2</v>
      </c>
      <c r="V70">
        <f t="shared" si="25"/>
        <v>1.226673065008932E-3</v>
      </c>
      <c r="X70">
        <f t="shared" si="26"/>
        <v>-0.26229508196721313</v>
      </c>
      <c r="Y70">
        <f>SUM($X$4:X70)/S70</f>
        <v>-1.4191338390017127E-2</v>
      </c>
      <c r="Z70">
        <f t="shared" si="27"/>
        <v>1.226673065008932E-3</v>
      </c>
    </row>
    <row r="71" spans="1:26" ht="15.75" x14ac:dyDescent="0.25">
      <c r="A71" s="2">
        <v>40771</v>
      </c>
      <c r="B71">
        <v>3.7</v>
      </c>
      <c r="C71">
        <f t="shared" si="16"/>
        <v>-3.3942558746736261E-2</v>
      </c>
      <c r="D71">
        <v>2.2195999999999998</v>
      </c>
      <c r="E71">
        <v>11.1647</v>
      </c>
      <c r="F71" s="17">
        <f t="shared" si="14"/>
        <v>2.900220465889003E-4</v>
      </c>
      <c r="G71" s="17">
        <f t="shared" si="15"/>
        <v>1.0002900220465889</v>
      </c>
      <c r="I71" s="31">
        <f t="shared" si="17"/>
        <v>-3.4232580793325161E-2</v>
      </c>
      <c r="J71" s="32">
        <f t="shared" si="18"/>
        <v>1.1718695877715346E-3</v>
      </c>
      <c r="K71" s="11"/>
      <c r="L71" s="11"/>
      <c r="M71" s="11">
        <f t="shared" si="19"/>
        <v>-0.72589066556971582</v>
      </c>
      <c r="N71" s="11"/>
      <c r="O71" s="11">
        <f t="shared" si="20"/>
        <v>-0.72589066556971582</v>
      </c>
      <c r="P71" s="11">
        <f t="shared" si="21"/>
        <v>97</v>
      </c>
      <c r="Q71" s="11">
        <f t="shared" si="22"/>
        <v>-0.72589066556971582</v>
      </c>
      <c r="R71">
        <f t="shared" si="23"/>
        <v>97</v>
      </c>
      <c r="S71">
        <v>68</v>
      </c>
      <c r="T71">
        <f t="shared" si="24"/>
        <v>0.29508196721311475</v>
      </c>
      <c r="U71">
        <f>SUM($T$4:T71)/S71</f>
        <v>-9.643201542912247E-3</v>
      </c>
      <c r="V71">
        <f t="shared" si="25"/>
        <v>5.748555316192099E-4</v>
      </c>
      <c r="X71">
        <f t="shared" si="26"/>
        <v>0.29508196721311475</v>
      </c>
      <c r="Y71">
        <f>SUM($X$4:X71)/S71</f>
        <v>-9.643201542912247E-3</v>
      </c>
      <c r="Z71">
        <f t="shared" si="27"/>
        <v>5.748555316192099E-4</v>
      </c>
    </row>
    <row r="72" spans="1:26" ht="15.75" x14ac:dyDescent="0.25">
      <c r="A72" s="2">
        <v>40772</v>
      </c>
      <c r="B72">
        <v>3.6181000000000001</v>
      </c>
      <c r="C72">
        <f t="shared" si="16"/>
        <v>-2.2135135135135157E-2</v>
      </c>
      <c r="D72">
        <v>2.1652</v>
      </c>
      <c r="E72">
        <v>11.1775</v>
      </c>
      <c r="F72" s="17">
        <f t="shared" si="14"/>
        <v>2.9033758425422995E-4</v>
      </c>
      <c r="G72" s="17">
        <f t="shared" si="15"/>
        <v>1.0002903375842542</v>
      </c>
      <c r="I72" s="31">
        <f t="shared" si="17"/>
        <v>-2.2425472719389387E-2</v>
      </c>
      <c r="J72" s="32">
        <f t="shared" si="18"/>
        <v>5.0290182668807763E-4</v>
      </c>
      <c r="K72" s="11"/>
      <c r="L72" s="11"/>
      <c r="M72" s="11">
        <f t="shared" si="19"/>
        <v>-0.47552480533886937</v>
      </c>
      <c r="N72" s="11"/>
      <c r="O72" s="11">
        <f t="shared" si="20"/>
        <v>-0.47552480533886937</v>
      </c>
      <c r="P72" s="11">
        <f t="shared" si="21"/>
        <v>86</v>
      </c>
      <c r="Q72" s="11">
        <f t="shared" si="22"/>
        <v>-0.47552480533886937</v>
      </c>
      <c r="R72">
        <f t="shared" si="23"/>
        <v>86</v>
      </c>
      <c r="S72">
        <v>69</v>
      </c>
      <c r="T72">
        <f t="shared" si="24"/>
        <v>0.20491803278688525</v>
      </c>
      <c r="U72">
        <f>SUM($T$4:T72)/S72</f>
        <v>-6.5336184366832969E-3</v>
      </c>
      <c r="V72">
        <f t="shared" si="25"/>
        <v>2.6777124740505313E-4</v>
      </c>
      <c r="X72">
        <f t="shared" si="26"/>
        <v>0.20491803278688525</v>
      </c>
      <c r="Y72">
        <f>SUM($X$4:X72)/S72</f>
        <v>-6.5336184366832969E-3</v>
      </c>
      <c r="Z72">
        <f t="shared" si="27"/>
        <v>2.6777124740505313E-4</v>
      </c>
    </row>
    <row r="73" spans="1:26" ht="15.75" x14ac:dyDescent="0.25">
      <c r="A73" s="2">
        <v>40773</v>
      </c>
      <c r="B73">
        <v>3.5</v>
      </c>
      <c r="C73">
        <f t="shared" si="16"/>
        <v>-3.2641441640640138E-2</v>
      </c>
      <c r="D73">
        <v>2.0623999999999998</v>
      </c>
      <c r="E73">
        <v>11.3713</v>
      </c>
      <c r="F73" s="17">
        <f t="shared" si="14"/>
        <v>2.9511059999576261E-4</v>
      </c>
      <c r="G73" s="17">
        <f t="shared" si="15"/>
        <v>1.0002951105999958</v>
      </c>
      <c r="I73" s="31">
        <f t="shared" si="17"/>
        <v>-3.2936552240635901E-2</v>
      </c>
      <c r="J73" s="32">
        <f t="shared" si="18"/>
        <v>1.0848164735001377E-3</v>
      </c>
      <c r="K73" s="11"/>
      <c r="L73" s="11"/>
      <c r="M73" s="11">
        <f t="shared" si="19"/>
        <v>-0.69840880452077025</v>
      </c>
      <c r="N73" s="11"/>
      <c r="O73" s="11">
        <f t="shared" si="20"/>
        <v>-0.69840880452077025</v>
      </c>
      <c r="P73" s="11">
        <f t="shared" si="21"/>
        <v>95</v>
      </c>
      <c r="Q73" s="11">
        <f t="shared" si="22"/>
        <v>-0.69840880452077025</v>
      </c>
      <c r="R73">
        <f t="shared" si="23"/>
        <v>95</v>
      </c>
      <c r="S73">
        <v>70</v>
      </c>
      <c r="T73">
        <f t="shared" si="24"/>
        <v>0.27868852459016391</v>
      </c>
      <c r="U73">
        <f>SUM($T$4:T73)/S73</f>
        <v>-2.4590163934426223E-3</v>
      </c>
      <c r="V73">
        <f t="shared" si="25"/>
        <v>3.8479392147760846E-5</v>
      </c>
      <c r="X73">
        <f t="shared" si="26"/>
        <v>0.27868852459016391</v>
      </c>
      <c r="Y73">
        <f>SUM($X$4:X73)/S73</f>
        <v>-2.4590163934426223E-3</v>
      </c>
      <c r="Z73">
        <f t="shared" si="27"/>
        <v>3.8479392147760846E-5</v>
      </c>
    </row>
    <row r="74" spans="1:26" ht="15.75" x14ac:dyDescent="0.25">
      <c r="A74" s="2">
        <v>40774</v>
      </c>
      <c r="B74">
        <v>3.4249999999999998</v>
      </c>
      <c r="C74">
        <f t="shared" si="16"/>
        <v>-2.1428571428571481E-2</v>
      </c>
      <c r="D74">
        <v>2.0623</v>
      </c>
      <c r="E74">
        <v>11.4503</v>
      </c>
      <c r="F74" s="17">
        <f t="shared" si="14"/>
        <v>2.970538806184031E-4</v>
      </c>
      <c r="G74" s="17">
        <f t="shared" si="15"/>
        <v>1.0002970538806184</v>
      </c>
      <c r="I74" s="31">
        <f t="shared" si="17"/>
        <v>-2.1725625309189884E-2</v>
      </c>
      <c r="J74" s="32">
        <f t="shared" si="18"/>
        <v>4.7200279507531202E-4</v>
      </c>
      <c r="K74" s="11"/>
      <c r="L74" s="11"/>
      <c r="M74" s="11">
        <f t="shared" si="19"/>
        <v>-0.4606847701848148</v>
      </c>
      <c r="N74" s="11"/>
      <c r="O74" s="11">
        <f t="shared" si="20"/>
        <v>-0.4606847701848148</v>
      </c>
      <c r="P74" s="11">
        <f t="shared" si="21"/>
        <v>83</v>
      </c>
      <c r="Q74" s="11">
        <f t="shared" si="22"/>
        <v>-0.4606847701848148</v>
      </c>
      <c r="R74">
        <f t="shared" si="23"/>
        <v>83</v>
      </c>
      <c r="S74">
        <v>71</v>
      </c>
      <c r="T74">
        <f t="shared" si="24"/>
        <v>0.18032786885245899</v>
      </c>
      <c r="U74">
        <f>SUM($T$4:T74)/S74</f>
        <v>1.1544677903486505E-4</v>
      </c>
      <c r="V74">
        <f t="shared" si="25"/>
        <v>8.6025915823297444E-8</v>
      </c>
      <c r="X74">
        <f t="shared" si="26"/>
        <v>0.18032786885245899</v>
      </c>
      <c r="Y74">
        <f>SUM($X$4:X74)/S74</f>
        <v>1.1544677903486505E-4</v>
      </c>
      <c r="Z74">
        <f t="shared" si="27"/>
        <v>8.6025915823297444E-8</v>
      </c>
    </row>
    <row r="75" spans="1:26" ht="15.75" x14ac:dyDescent="0.25">
      <c r="A75" s="2">
        <v>40777</v>
      </c>
      <c r="B75">
        <v>3.3006000000000002</v>
      </c>
      <c r="C75">
        <f t="shared" si="16"/>
        <v>-3.6321167883211568E-2</v>
      </c>
      <c r="D75">
        <v>2.1057999999999999</v>
      </c>
      <c r="E75">
        <v>11.4543</v>
      </c>
      <c r="F75" s="17">
        <f t="shared" si="14"/>
        <v>2.9715223803261637E-4</v>
      </c>
      <c r="G75" s="17">
        <f t="shared" si="15"/>
        <v>1.0002971522380326</v>
      </c>
      <c r="I75" s="31">
        <f t="shared" si="17"/>
        <v>-3.6618320121244184E-2</v>
      </c>
      <c r="J75" s="32">
        <f t="shared" si="18"/>
        <v>1.3409013685019167E-3</v>
      </c>
      <c r="K75" s="11"/>
      <c r="L75" s="11"/>
      <c r="M75" s="11">
        <f t="shared" si="19"/>
        <v>-0.77647948675951806</v>
      </c>
      <c r="N75" s="11"/>
      <c r="O75" s="11">
        <f t="shared" si="20"/>
        <v>-0.77647948675951806</v>
      </c>
      <c r="P75" s="11">
        <f t="shared" si="21"/>
        <v>99</v>
      </c>
      <c r="Q75" s="11">
        <f t="shared" si="22"/>
        <v>-0.77647948675951806</v>
      </c>
      <c r="R75">
        <f t="shared" si="23"/>
        <v>99</v>
      </c>
      <c r="S75">
        <v>72</v>
      </c>
      <c r="T75">
        <f t="shared" si="24"/>
        <v>0.31147540983606559</v>
      </c>
      <c r="U75">
        <f>SUM($T$4:T75)/S75</f>
        <v>4.4398907103825143E-3</v>
      </c>
      <c r="V75">
        <f t="shared" si="25"/>
        <v>1.2902812049546804E-4</v>
      </c>
      <c r="X75">
        <f t="shared" si="26"/>
        <v>0.31147540983606559</v>
      </c>
      <c r="Y75">
        <f>SUM($X$4:X75)/S75</f>
        <v>4.4398907103825143E-3</v>
      </c>
      <c r="Z75">
        <f t="shared" si="27"/>
        <v>1.2902812049546804E-4</v>
      </c>
    </row>
    <row r="76" spans="1:26" ht="15.75" x14ac:dyDescent="0.25">
      <c r="A76" s="2">
        <v>40778</v>
      </c>
      <c r="B76">
        <v>3.45</v>
      </c>
      <c r="C76">
        <f t="shared" si="16"/>
        <v>4.5264497364115606E-2</v>
      </c>
      <c r="D76">
        <v>2.153</v>
      </c>
      <c r="E76">
        <v>11.299300000000001</v>
      </c>
      <c r="F76" s="17">
        <f t="shared" si="14"/>
        <v>2.933383110663712E-4</v>
      </c>
      <c r="G76" s="17">
        <f t="shared" si="15"/>
        <v>1.0002933383110664</v>
      </c>
      <c r="I76" s="31">
        <f t="shared" si="17"/>
        <v>4.4971159053049235E-2</v>
      </c>
      <c r="J76" s="32">
        <f t="shared" si="18"/>
        <v>2.0224051465746523E-3</v>
      </c>
      <c r="K76" s="11"/>
      <c r="L76" s="11"/>
      <c r="M76" s="11">
        <f t="shared" si="19"/>
        <v>0.95359870100195832</v>
      </c>
      <c r="N76" s="11"/>
      <c r="O76" s="11">
        <f t="shared" si="20"/>
        <v>0.95359870100195832</v>
      </c>
      <c r="P76" s="11">
        <f t="shared" si="21"/>
        <v>22</v>
      </c>
      <c r="Q76" s="11">
        <f t="shared" si="22"/>
        <v>0.95359870100195832</v>
      </c>
      <c r="R76">
        <f t="shared" si="23"/>
        <v>22</v>
      </c>
      <c r="S76">
        <v>73</v>
      </c>
      <c r="T76">
        <f t="shared" si="24"/>
        <v>-0.31967213114754101</v>
      </c>
      <c r="U76">
        <f>SUM($T$4:T76)/S76</f>
        <v>0</v>
      </c>
      <c r="V76">
        <f t="shared" si="25"/>
        <v>0</v>
      </c>
      <c r="X76">
        <f t="shared" si="26"/>
        <v>-0.31967213114754101</v>
      </c>
      <c r="Y76">
        <f>SUM($X$4:X76)/S76</f>
        <v>0</v>
      </c>
      <c r="Z76">
        <f t="shared" si="27"/>
        <v>0</v>
      </c>
    </row>
    <row r="77" spans="1:26" ht="15.75" x14ac:dyDescent="0.25">
      <c r="A77" s="2">
        <v>40779</v>
      </c>
      <c r="B77">
        <v>3.2749999999999999</v>
      </c>
      <c r="C77">
        <f t="shared" si="16"/>
        <v>-5.0724637681159493E-2</v>
      </c>
      <c r="D77">
        <v>2.2993999999999999</v>
      </c>
      <c r="E77">
        <v>11.2112</v>
      </c>
      <c r="F77" s="17">
        <f t="shared" si="14"/>
        <v>2.9116816254082245E-4</v>
      </c>
      <c r="G77" s="17">
        <f t="shared" si="15"/>
        <v>1.0002911681625408</v>
      </c>
      <c r="I77" s="31">
        <f t="shared" si="17"/>
        <v>-5.1015805843700315E-2</v>
      </c>
      <c r="J77" s="32">
        <f t="shared" si="18"/>
        <v>2.602612445882127E-3</v>
      </c>
      <c r="K77" s="11"/>
      <c r="L77" s="11"/>
      <c r="M77" s="11">
        <f t="shared" si="19"/>
        <v>-1.0817734567555504</v>
      </c>
      <c r="N77" s="11"/>
      <c r="O77" s="11">
        <f t="shared" si="20"/>
        <v>-1.0817734567555504</v>
      </c>
      <c r="P77" s="11">
        <f t="shared" si="21"/>
        <v>104</v>
      </c>
      <c r="Q77" s="11">
        <f t="shared" si="22"/>
        <v>-1.0817734567555504</v>
      </c>
      <c r="R77">
        <f t="shared" si="23"/>
        <v>104</v>
      </c>
      <c r="S77">
        <v>74</v>
      </c>
      <c r="T77">
        <f t="shared" si="24"/>
        <v>0.35245901639344257</v>
      </c>
      <c r="U77">
        <f>SUM($T$4:T77)/S77</f>
        <v>4.762959680992467E-3</v>
      </c>
      <c r="V77">
        <f t="shared" si="25"/>
        <v>1.5261346220765728E-4</v>
      </c>
      <c r="X77">
        <f t="shared" si="26"/>
        <v>0.35245901639344257</v>
      </c>
      <c r="Y77">
        <f>SUM($X$4:X77)/S77</f>
        <v>4.762959680992467E-3</v>
      </c>
      <c r="Z77">
        <f t="shared" si="27"/>
        <v>1.5261346220765728E-4</v>
      </c>
    </row>
    <row r="78" spans="1:26" ht="15.75" x14ac:dyDescent="0.25">
      <c r="A78" s="2">
        <v>40780</v>
      </c>
      <c r="B78">
        <v>3.3515999999999999</v>
      </c>
      <c r="C78">
        <f t="shared" si="16"/>
        <v>2.3389312977099237E-2</v>
      </c>
      <c r="D78">
        <v>2.2286000000000001</v>
      </c>
      <c r="E78">
        <v>11.286300000000001</v>
      </c>
      <c r="F78" s="17">
        <f t="shared" si="14"/>
        <v>2.9301819260085793E-4</v>
      </c>
      <c r="G78" s="17">
        <f t="shared" si="15"/>
        <v>1.0002930181926009</v>
      </c>
      <c r="I78" s="31">
        <f t="shared" si="17"/>
        <v>2.3096294784498379E-2</v>
      </c>
      <c r="J78" s="32">
        <f t="shared" si="18"/>
        <v>5.3343883277244704E-4</v>
      </c>
      <c r="K78" s="11"/>
      <c r="L78" s="11"/>
      <c r="M78" s="11">
        <f t="shared" si="19"/>
        <v>0.48974936755521753</v>
      </c>
      <c r="N78" s="11"/>
      <c r="O78" s="11">
        <f t="shared" si="20"/>
        <v>0.48974936755521753</v>
      </c>
      <c r="P78" s="11">
        <f t="shared" si="21"/>
        <v>35</v>
      </c>
      <c r="Q78" s="11">
        <f t="shared" si="22"/>
        <v>0.48974936755521753</v>
      </c>
      <c r="R78">
        <f t="shared" si="23"/>
        <v>35</v>
      </c>
      <c r="S78">
        <v>75</v>
      </c>
      <c r="T78">
        <f t="shared" si="24"/>
        <v>-0.21311475409836067</v>
      </c>
      <c r="U78">
        <f>SUM($T$4:T78)/S78</f>
        <v>1.8579234972677587E-3</v>
      </c>
      <c r="V78">
        <f t="shared" si="25"/>
        <v>2.3535543557043133E-5</v>
      </c>
      <c r="X78">
        <f t="shared" si="26"/>
        <v>-0.21311475409836067</v>
      </c>
      <c r="Y78">
        <f>SUM($X$4:X78)/S78</f>
        <v>1.8579234972677587E-3</v>
      </c>
      <c r="Z78">
        <f t="shared" si="27"/>
        <v>2.3535543557043133E-5</v>
      </c>
    </row>
    <row r="79" spans="1:26" ht="15.75" x14ac:dyDescent="0.25">
      <c r="A79" s="2">
        <v>40781</v>
      </c>
      <c r="B79">
        <v>3.6</v>
      </c>
      <c r="C79">
        <f t="shared" si="16"/>
        <v>7.4113856068743336E-2</v>
      </c>
      <c r="D79">
        <v>2.1899000000000002</v>
      </c>
      <c r="E79">
        <v>11.231299999999999</v>
      </c>
      <c r="F79" s="17">
        <f t="shared" si="14"/>
        <v>2.9166343247455373E-4</v>
      </c>
      <c r="G79" s="17">
        <f t="shared" si="15"/>
        <v>1.0002916634324746</v>
      </c>
      <c r="I79" s="31">
        <f t="shared" si="17"/>
        <v>7.3822192636268782E-2</v>
      </c>
      <c r="J79" s="32">
        <f t="shared" si="18"/>
        <v>5.4497161256263768E-3</v>
      </c>
      <c r="K79" s="11"/>
      <c r="L79" s="11"/>
      <c r="M79" s="11">
        <f t="shared" si="19"/>
        <v>1.5653754202781447</v>
      </c>
      <c r="N79" s="11"/>
      <c r="O79" s="11">
        <f t="shared" si="20"/>
        <v>1.5653754202781447</v>
      </c>
      <c r="P79" s="11">
        <f t="shared" si="21"/>
        <v>8</v>
      </c>
      <c r="Q79" s="11">
        <f t="shared" si="22"/>
        <v>1.5653754202781447</v>
      </c>
      <c r="R79">
        <f t="shared" si="23"/>
        <v>8</v>
      </c>
      <c r="S79">
        <v>76</v>
      </c>
      <c r="T79">
        <f t="shared" si="24"/>
        <v>-0.4344262295081967</v>
      </c>
      <c r="U79">
        <f>SUM($T$4:T79)/S79</f>
        <v>-3.8826574633304581E-3</v>
      </c>
      <c r="V79">
        <f t="shared" si="25"/>
        <v>1.0415474566311215E-4</v>
      </c>
      <c r="X79">
        <f t="shared" si="26"/>
        <v>-0.4344262295081967</v>
      </c>
      <c r="Y79">
        <f>SUM($X$4:X79)/S79</f>
        <v>-3.8826574633304581E-3</v>
      </c>
      <c r="Z79">
        <f t="shared" si="27"/>
        <v>1.0415474566311215E-4</v>
      </c>
    </row>
    <row r="80" spans="1:26" ht="15.75" x14ac:dyDescent="0.25">
      <c r="A80" s="2">
        <v>40784</v>
      </c>
      <c r="B80">
        <v>3.8025000000000002</v>
      </c>
      <c r="C80">
        <f t="shared" si="16"/>
        <v>5.6250000000000036E-2</v>
      </c>
      <c r="D80">
        <v>2.2561</v>
      </c>
      <c r="E80">
        <v>11.0953</v>
      </c>
      <c r="F80" s="17">
        <f t="shared" si="14"/>
        <v>2.8831060976974854E-4</v>
      </c>
      <c r="G80" s="17">
        <f t="shared" si="15"/>
        <v>1.0002883106097697</v>
      </c>
      <c r="I80" s="31">
        <f t="shared" si="17"/>
        <v>5.5961689390230288E-2</v>
      </c>
      <c r="J80" s="32">
        <f t="shared" si="18"/>
        <v>3.1317106794086129E-3</v>
      </c>
      <c r="K80" s="11"/>
      <c r="L80" s="11"/>
      <c r="M80" s="11">
        <f t="shared" si="19"/>
        <v>1.1866492977298591</v>
      </c>
      <c r="N80" s="11"/>
      <c r="O80" s="11">
        <f t="shared" si="20"/>
        <v>1.1866492977298591</v>
      </c>
      <c r="P80" s="11">
        <f t="shared" si="21"/>
        <v>12</v>
      </c>
      <c r="Q80" s="11">
        <f t="shared" si="22"/>
        <v>1.1866492977298591</v>
      </c>
      <c r="R80">
        <f t="shared" si="23"/>
        <v>12</v>
      </c>
      <c r="S80">
        <v>77</v>
      </c>
      <c r="T80">
        <f t="shared" si="24"/>
        <v>-0.40163934426229508</v>
      </c>
      <c r="U80">
        <f>SUM($T$4:T80)/S80</f>
        <v>-9.0483287204598684E-3</v>
      </c>
      <c r="V80">
        <f t="shared" si="25"/>
        <v>5.7310576843449244E-4</v>
      </c>
      <c r="X80">
        <f t="shared" si="26"/>
        <v>-0.40163934426229508</v>
      </c>
      <c r="Y80">
        <f>SUM($X$4:X80)/S80</f>
        <v>-9.0483287204598684E-3</v>
      </c>
      <c r="Z80">
        <f t="shared" si="27"/>
        <v>5.7310576843449244E-4</v>
      </c>
    </row>
    <row r="81" spans="1:26" ht="15.75" x14ac:dyDescent="0.25">
      <c r="A81" s="2">
        <v>40785</v>
      </c>
      <c r="B81">
        <v>4</v>
      </c>
      <c r="C81">
        <f t="shared" si="16"/>
        <v>5.1939513477974958E-2</v>
      </c>
      <c r="D81">
        <v>2.1766999999999999</v>
      </c>
      <c r="E81">
        <v>11.0533</v>
      </c>
      <c r="F81" s="17">
        <f t="shared" si="14"/>
        <v>2.8727435196418405E-4</v>
      </c>
      <c r="G81" s="17">
        <f t="shared" si="15"/>
        <v>1.0002872743519642</v>
      </c>
      <c r="I81" s="31">
        <f t="shared" si="17"/>
        <v>5.1652239126010774E-2</v>
      </c>
      <c r="J81" s="32">
        <f t="shared" si="18"/>
        <v>2.6679538067305984E-3</v>
      </c>
      <c r="K81" s="11"/>
      <c r="L81" s="11"/>
      <c r="M81" s="11">
        <f t="shared" si="19"/>
        <v>1.0952688160939599</v>
      </c>
      <c r="N81" s="11"/>
      <c r="O81" s="11">
        <f t="shared" si="20"/>
        <v>1.0952688160939599</v>
      </c>
      <c r="P81" s="11">
        <f t="shared" si="21"/>
        <v>16</v>
      </c>
      <c r="Q81" s="11">
        <f t="shared" si="22"/>
        <v>1.0952688160939599</v>
      </c>
      <c r="R81">
        <f t="shared" si="23"/>
        <v>16</v>
      </c>
      <c r="S81">
        <v>78</v>
      </c>
      <c r="T81">
        <f t="shared" si="24"/>
        <v>-0.36885245901639341</v>
      </c>
      <c r="U81">
        <f>SUM($T$4:T81)/S81</f>
        <v>-1.3661202185792351E-2</v>
      </c>
      <c r="V81">
        <f t="shared" si="25"/>
        <v>1.3233653384150564E-3</v>
      </c>
      <c r="X81">
        <f t="shared" si="26"/>
        <v>-0.36885245901639341</v>
      </c>
      <c r="Y81">
        <f>SUM($X$4:X81)/S81</f>
        <v>-1.3661202185792351E-2</v>
      </c>
      <c r="Z81">
        <f t="shared" si="27"/>
        <v>1.3233653384150564E-3</v>
      </c>
    </row>
    <row r="82" spans="1:26" ht="15.75" x14ac:dyDescent="0.25">
      <c r="A82" s="2">
        <v>40786</v>
      </c>
      <c r="B82">
        <v>3.9</v>
      </c>
      <c r="C82">
        <f t="shared" si="16"/>
        <v>-2.5000000000000022E-2</v>
      </c>
      <c r="D82">
        <v>2.2233999999999998</v>
      </c>
      <c r="E82">
        <v>11.031599999999999</v>
      </c>
      <c r="F82" s="17">
        <f t="shared" si="14"/>
        <v>2.867387989562431E-4</v>
      </c>
      <c r="G82" s="17">
        <f t="shared" si="15"/>
        <v>1.0002867387989562</v>
      </c>
      <c r="I82" s="31">
        <f t="shared" si="17"/>
        <v>-2.5286738798956265E-2</v>
      </c>
      <c r="J82" s="32">
        <f t="shared" si="18"/>
        <v>6.3941915908664014E-4</v>
      </c>
      <c r="K82" s="11"/>
      <c r="L82" s="11"/>
      <c r="M82" s="11">
        <f t="shared" si="19"/>
        <v>-0.53619701557648691</v>
      </c>
      <c r="N82" s="11"/>
      <c r="O82" s="11">
        <f t="shared" si="20"/>
        <v>-0.53619701557648691</v>
      </c>
      <c r="P82" s="11">
        <f t="shared" si="21"/>
        <v>90</v>
      </c>
      <c r="Q82" s="11">
        <f t="shared" si="22"/>
        <v>-0.53619701557648691</v>
      </c>
      <c r="R82">
        <f t="shared" si="23"/>
        <v>90</v>
      </c>
      <c r="S82">
        <v>79</v>
      </c>
      <c r="T82">
        <f t="shared" si="24"/>
        <v>0.23770491803278693</v>
      </c>
      <c r="U82">
        <f>SUM($T$4:T82)/S82</f>
        <v>-1.0479352562772359E-2</v>
      </c>
      <c r="V82">
        <f t="shared" si="25"/>
        <v>7.8868450733234595E-4</v>
      </c>
      <c r="X82">
        <f t="shared" si="26"/>
        <v>0.23770491803278693</v>
      </c>
      <c r="Y82">
        <f>SUM($X$4:X82)/S82</f>
        <v>-1.0479352562772359E-2</v>
      </c>
      <c r="Z82">
        <f t="shared" si="27"/>
        <v>7.8868450733234595E-4</v>
      </c>
    </row>
    <row r="83" spans="1:26" ht="15.75" x14ac:dyDescent="0.25">
      <c r="A83" s="2">
        <v>40787</v>
      </c>
      <c r="B83">
        <v>3.8</v>
      </c>
      <c r="C83">
        <f t="shared" si="16"/>
        <v>-2.5641025641025664E-2</v>
      </c>
      <c r="D83">
        <v>2.1301999999999999</v>
      </c>
      <c r="E83">
        <v>11.0787</v>
      </c>
      <c r="F83" s="17">
        <f t="shared" si="14"/>
        <v>2.8790108790821556E-4</v>
      </c>
      <c r="G83" s="17">
        <f t="shared" si="15"/>
        <v>1.0002879010879082</v>
      </c>
      <c r="I83" s="31">
        <f t="shared" si="17"/>
        <v>-2.592892672893388E-2</v>
      </c>
      <c r="J83" s="32">
        <f t="shared" si="18"/>
        <v>6.7230924131442184E-4</v>
      </c>
      <c r="K83" s="11"/>
      <c r="L83" s="11"/>
      <c r="M83" s="11">
        <f t="shared" si="19"/>
        <v>-0.54981440033420237</v>
      </c>
      <c r="N83" s="11"/>
      <c r="O83" s="11">
        <f t="shared" si="20"/>
        <v>-0.54981440033420237</v>
      </c>
      <c r="P83" s="11">
        <f t="shared" si="21"/>
        <v>91</v>
      </c>
      <c r="Q83" s="11">
        <f t="shared" si="22"/>
        <v>-0.54981440033420237</v>
      </c>
      <c r="R83">
        <f t="shared" si="23"/>
        <v>91</v>
      </c>
      <c r="S83">
        <v>80</v>
      </c>
      <c r="T83">
        <f t="shared" si="24"/>
        <v>0.24590163934426235</v>
      </c>
      <c r="U83">
        <f>SUM($T$4:T83)/S83</f>
        <v>-7.274590163934426E-3</v>
      </c>
      <c r="V83">
        <f t="shared" si="25"/>
        <v>3.8487026947790179E-4</v>
      </c>
      <c r="X83">
        <f t="shared" si="26"/>
        <v>0.24590163934426235</v>
      </c>
      <c r="Y83">
        <f>SUM($X$4:X83)/S83</f>
        <v>-7.274590163934426E-3</v>
      </c>
      <c r="Z83">
        <f t="shared" si="27"/>
        <v>3.8487026947790179E-4</v>
      </c>
    </row>
    <row r="84" spans="1:26" ht="15.75" x14ac:dyDescent="0.25">
      <c r="A84" s="2">
        <v>40788</v>
      </c>
      <c r="B84">
        <v>3.85</v>
      </c>
      <c r="C84">
        <f t="shared" si="16"/>
        <v>1.3157894736842176E-2</v>
      </c>
      <c r="D84">
        <v>1.9857</v>
      </c>
      <c r="E84">
        <v>11.2005</v>
      </c>
      <c r="F84" s="17">
        <f t="shared" si="14"/>
        <v>2.909044749714873E-4</v>
      </c>
      <c r="G84" s="17">
        <f t="shared" si="15"/>
        <v>1.0002909044749715</v>
      </c>
      <c r="I84" s="31">
        <f t="shared" si="17"/>
        <v>1.2866990261870688E-2</v>
      </c>
      <c r="J84" s="32">
        <f t="shared" si="18"/>
        <v>1.6555943839907512E-4</v>
      </c>
      <c r="K84" s="11"/>
      <c r="L84" s="11"/>
      <c r="M84" s="11">
        <f t="shared" si="19"/>
        <v>0.27284031494609168</v>
      </c>
      <c r="N84" s="11"/>
      <c r="O84" s="11">
        <f t="shared" si="20"/>
        <v>0.27284031494609168</v>
      </c>
      <c r="P84" s="11">
        <f t="shared" si="21"/>
        <v>40</v>
      </c>
      <c r="Q84" s="11">
        <f t="shared" si="22"/>
        <v>0.27284031494609168</v>
      </c>
      <c r="R84">
        <f t="shared" si="23"/>
        <v>40</v>
      </c>
      <c r="S84">
        <v>81</v>
      </c>
      <c r="T84">
        <f t="shared" si="24"/>
        <v>-0.17213114754098363</v>
      </c>
      <c r="U84">
        <f>SUM($T$4:T84)/S84</f>
        <v>-9.3098563043918225E-3</v>
      </c>
      <c r="V84">
        <f t="shared" si="25"/>
        <v>6.3823157973475972E-4</v>
      </c>
      <c r="X84">
        <f t="shared" si="26"/>
        <v>-0.17213114754098363</v>
      </c>
      <c r="Y84">
        <f>SUM($X$4:X84)/S84</f>
        <v>-9.3098563043918225E-3</v>
      </c>
      <c r="Z84">
        <f t="shared" si="27"/>
        <v>6.3823157973475972E-4</v>
      </c>
    </row>
    <row r="85" spans="1:26" ht="15.75" x14ac:dyDescent="0.25">
      <c r="A85" s="2">
        <v>40792</v>
      </c>
      <c r="B85">
        <v>3.5</v>
      </c>
      <c r="C85">
        <f t="shared" si="16"/>
        <v>-9.0909090909090925E-2</v>
      </c>
      <c r="D85">
        <v>1.984</v>
      </c>
      <c r="E85">
        <v>11.213699999999999</v>
      </c>
      <c r="F85" s="17">
        <f t="shared" si="14"/>
        <v>2.9122976813966694E-4</v>
      </c>
      <c r="G85" s="17">
        <f t="shared" si="15"/>
        <v>1.0002912297681397</v>
      </c>
      <c r="I85" s="31">
        <f t="shared" si="17"/>
        <v>-9.1200320677230592E-2</v>
      </c>
      <c r="J85" s="32">
        <f t="shared" si="18"/>
        <v>8.3174984916296931E-3</v>
      </c>
      <c r="K85" s="11"/>
      <c r="L85" s="11"/>
      <c r="M85" s="11">
        <f t="shared" si="19"/>
        <v>-1.9338729345663217</v>
      </c>
      <c r="N85" s="11"/>
      <c r="O85" s="11">
        <f t="shared" si="20"/>
        <v>-1.9338729345663217</v>
      </c>
      <c r="P85" s="11">
        <f t="shared" si="21"/>
        <v>116</v>
      </c>
      <c r="Q85" s="11">
        <f t="shared" si="22"/>
        <v>-1.9338729345663217</v>
      </c>
      <c r="R85">
        <f t="shared" si="23"/>
        <v>116</v>
      </c>
      <c r="S85">
        <v>82</v>
      </c>
      <c r="T85">
        <f t="shared" si="24"/>
        <v>0.45081967213114749</v>
      </c>
      <c r="U85">
        <f>SUM($T$4:T85)/S85</f>
        <v>-3.6985205917632949E-3</v>
      </c>
      <c r="V85">
        <f t="shared" si="25"/>
        <v>1.0197113405010574E-4</v>
      </c>
      <c r="X85">
        <f t="shared" si="26"/>
        <v>0.45081967213114749</v>
      </c>
      <c r="Y85">
        <f>SUM($X$4:X85)/S85</f>
        <v>-3.6985205917632949E-3</v>
      </c>
      <c r="Z85">
        <f t="shared" si="27"/>
        <v>1.0197113405010574E-4</v>
      </c>
    </row>
    <row r="86" spans="1:26" ht="15.75" x14ac:dyDescent="0.25">
      <c r="A86" s="2">
        <v>40793</v>
      </c>
      <c r="B86">
        <v>3.65</v>
      </c>
      <c r="C86">
        <f t="shared" si="16"/>
        <v>4.285714285714283E-2</v>
      </c>
      <c r="D86">
        <v>2.0428999999999999</v>
      </c>
      <c r="E86">
        <v>11.071999999999999</v>
      </c>
      <c r="F86" s="17">
        <f t="shared" si="14"/>
        <v>2.8773578167573532E-4</v>
      </c>
      <c r="G86" s="17">
        <f t="shared" si="15"/>
        <v>1.0002877357816757</v>
      </c>
      <c r="I86" s="31">
        <f t="shared" si="17"/>
        <v>4.2569407075467094E-2</v>
      </c>
      <c r="J86" s="32">
        <f t="shared" si="18"/>
        <v>1.8121544187568279E-3</v>
      </c>
      <c r="K86" s="11"/>
      <c r="L86" s="11"/>
      <c r="M86" s="11">
        <f t="shared" si="19"/>
        <v>0.90267033681971642</v>
      </c>
      <c r="N86" s="11"/>
      <c r="O86" s="11">
        <f t="shared" si="20"/>
        <v>0.90267033681971642</v>
      </c>
      <c r="P86" s="11">
        <f t="shared" si="21"/>
        <v>24</v>
      </c>
      <c r="Q86" s="11">
        <f t="shared" si="22"/>
        <v>0.90267033681971642</v>
      </c>
      <c r="R86">
        <f t="shared" si="23"/>
        <v>24</v>
      </c>
      <c r="S86">
        <v>83</v>
      </c>
      <c r="T86">
        <f t="shared" si="24"/>
        <v>-0.30327868852459017</v>
      </c>
      <c r="U86">
        <f>SUM($T$4:T86)/S86</f>
        <v>-7.3079202054118116E-3</v>
      </c>
      <c r="V86">
        <f t="shared" si="25"/>
        <v>4.0297026467993601E-4</v>
      </c>
      <c r="X86">
        <f t="shared" si="26"/>
        <v>-0.30327868852459017</v>
      </c>
      <c r="Y86">
        <f>SUM($X$4:X86)/S86</f>
        <v>-7.3079202054118116E-3</v>
      </c>
      <c r="Z86">
        <f t="shared" si="27"/>
        <v>4.0297026467993601E-4</v>
      </c>
    </row>
    <row r="87" spans="1:26" ht="15.75" x14ac:dyDescent="0.25">
      <c r="A87" s="2">
        <v>40794</v>
      </c>
      <c r="B87">
        <v>3.6</v>
      </c>
      <c r="C87">
        <f t="shared" si="16"/>
        <v>-1.3698630136986254E-2</v>
      </c>
      <c r="D87">
        <v>1.9786999999999999</v>
      </c>
      <c r="E87">
        <v>11.1059</v>
      </c>
      <c r="F87" s="17">
        <f t="shared" si="14"/>
        <v>2.8857207975807597E-4</v>
      </c>
      <c r="G87" s="17">
        <f t="shared" si="15"/>
        <v>1.0002885720797581</v>
      </c>
      <c r="I87" s="31">
        <f t="shared" si="17"/>
        <v>-1.398720221674433E-2</v>
      </c>
      <c r="J87" s="32">
        <f t="shared" si="18"/>
        <v>1.9564182585209749E-4</v>
      </c>
      <c r="K87" s="11"/>
      <c r="L87" s="11"/>
      <c r="M87" s="11">
        <f t="shared" si="19"/>
        <v>-0.2965940426130671</v>
      </c>
      <c r="N87" s="11"/>
      <c r="O87" s="11">
        <f t="shared" si="20"/>
        <v>-0.2965940426130671</v>
      </c>
      <c r="P87" s="11">
        <f t="shared" si="21"/>
        <v>75</v>
      </c>
      <c r="Q87" s="11">
        <f t="shared" si="22"/>
        <v>-0.2965940426130671</v>
      </c>
      <c r="R87">
        <f t="shared" si="23"/>
        <v>75</v>
      </c>
      <c r="S87">
        <v>84</v>
      </c>
      <c r="T87">
        <f t="shared" si="24"/>
        <v>0.11475409836065575</v>
      </c>
      <c r="U87">
        <f>SUM($T$4:T87)/S87</f>
        <v>-5.8548009367681494E-3</v>
      </c>
      <c r="V87">
        <f t="shared" si="25"/>
        <v>2.6176457243374732E-4</v>
      </c>
      <c r="X87">
        <f t="shared" si="26"/>
        <v>0.11475409836065575</v>
      </c>
      <c r="Y87">
        <f>SUM($X$4:X87)/S87</f>
        <v>-5.8548009367681494E-3</v>
      </c>
      <c r="Z87">
        <f t="shared" si="27"/>
        <v>2.6176457243374732E-4</v>
      </c>
    </row>
    <row r="88" spans="1:26" ht="15.75" x14ac:dyDescent="0.25">
      <c r="A88" s="2">
        <v>40795</v>
      </c>
      <c r="B88">
        <v>3.7366000000000001</v>
      </c>
      <c r="C88">
        <f t="shared" si="16"/>
        <v>3.7944444444444461E-2</v>
      </c>
      <c r="D88">
        <v>1.9182999999999999</v>
      </c>
      <c r="E88">
        <v>11.239599999999999</v>
      </c>
      <c r="F88" s="17">
        <f t="shared" si="14"/>
        <v>2.9186792088808922E-4</v>
      </c>
      <c r="G88" s="17">
        <f t="shared" si="15"/>
        <v>1.0002918679208881</v>
      </c>
      <c r="I88" s="31">
        <f t="shared" si="17"/>
        <v>3.7652576523556372E-2</v>
      </c>
      <c r="J88" s="32">
        <f t="shared" si="18"/>
        <v>1.4177165188622685E-3</v>
      </c>
      <c r="K88" s="11"/>
      <c r="L88" s="11"/>
      <c r="M88" s="11">
        <f t="shared" si="19"/>
        <v>0.79841055508231662</v>
      </c>
      <c r="N88" s="11"/>
      <c r="O88" s="11">
        <f t="shared" si="20"/>
        <v>0.79841055508231662</v>
      </c>
      <c r="P88" s="11">
        <f t="shared" si="21"/>
        <v>28</v>
      </c>
      <c r="Q88" s="11">
        <f t="shared" si="22"/>
        <v>0.79841055508231662</v>
      </c>
      <c r="R88">
        <f t="shared" si="23"/>
        <v>28</v>
      </c>
      <c r="S88">
        <v>85</v>
      </c>
      <c r="T88">
        <f t="shared" si="24"/>
        <v>-0.27049180327868849</v>
      </c>
      <c r="U88">
        <f>SUM($T$4:T88)/S88</f>
        <v>-8.9681774349083896E-3</v>
      </c>
      <c r="V88">
        <f t="shared" si="25"/>
        <v>6.2149068662181836E-4</v>
      </c>
      <c r="X88">
        <f t="shared" si="26"/>
        <v>-0.27049180327868849</v>
      </c>
      <c r="Y88">
        <f>SUM($X$4:X88)/S88</f>
        <v>-8.9681774349083896E-3</v>
      </c>
      <c r="Z88">
        <f t="shared" si="27"/>
        <v>6.2149068662181836E-4</v>
      </c>
    </row>
    <row r="89" spans="1:26" ht="15.75" x14ac:dyDescent="0.25">
      <c r="A89" s="2">
        <v>40798</v>
      </c>
      <c r="B89">
        <v>3.5</v>
      </c>
      <c r="C89">
        <f t="shared" si="16"/>
        <v>-6.3319595354065228E-2</v>
      </c>
      <c r="D89">
        <v>1.9475</v>
      </c>
      <c r="E89">
        <v>11.217599999999999</v>
      </c>
      <c r="F89" s="17">
        <f t="shared" si="14"/>
        <v>2.9132587011604372E-4</v>
      </c>
      <c r="G89" s="17">
        <f t="shared" si="15"/>
        <v>1.000291325870116</v>
      </c>
      <c r="I89" s="31">
        <f t="shared" si="17"/>
        <v>-6.3610921224181272E-2</v>
      </c>
      <c r="J89" s="32">
        <f t="shared" si="18"/>
        <v>4.0463492989889953E-3</v>
      </c>
      <c r="K89" s="11"/>
      <c r="L89" s="11"/>
      <c r="M89" s="11">
        <f t="shared" si="19"/>
        <v>-1.3488487538727156</v>
      </c>
      <c r="N89" s="11"/>
      <c r="O89" s="11">
        <f t="shared" si="20"/>
        <v>-1.3488487538727156</v>
      </c>
      <c r="P89" s="11">
        <f t="shared" si="21"/>
        <v>109</v>
      </c>
      <c r="Q89" s="11">
        <f t="shared" si="22"/>
        <v>-1.3488487538727156</v>
      </c>
      <c r="R89">
        <f t="shared" si="23"/>
        <v>109</v>
      </c>
      <c r="S89">
        <v>86</v>
      </c>
      <c r="T89">
        <f t="shared" si="24"/>
        <v>0.39344262295081966</v>
      </c>
      <c r="U89">
        <f>SUM($T$4:T89)/S89</f>
        <v>-4.28898208158597E-3</v>
      </c>
      <c r="V89">
        <f t="shared" si="25"/>
        <v>1.4381832613365772E-4</v>
      </c>
      <c r="X89">
        <f t="shared" si="26"/>
        <v>0.39344262295081966</v>
      </c>
      <c r="Y89">
        <f>SUM($X$4:X89)/S89</f>
        <v>-4.28898208158597E-3</v>
      </c>
      <c r="Z89">
        <f t="shared" si="27"/>
        <v>1.4381832613365772E-4</v>
      </c>
    </row>
    <row r="90" spans="1:26" ht="15.75" x14ac:dyDescent="0.25">
      <c r="A90" s="2">
        <v>40799</v>
      </c>
      <c r="B90">
        <v>3.55</v>
      </c>
      <c r="C90">
        <f t="shared" si="16"/>
        <v>1.4285714285714235E-2</v>
      </c>
      <c r="D90">
        <v>1.9906000000000001</v>
      </c>
      <c r="E90">
        <v>11.1722</v>
      </c>
      <c r="F90" s="17">
        <f t="shared" si="14"/>
        <v>2.9020693633463601E-4</v>
      </c>
      <c r="G90" s="17">
        <f t="shared" si="15"/>
        <v>1.0002902069363346</v>
      </c>
      <c r="I90" s="31">
        <f t="shared" si="17"/>
        <v>1.3995507349379599E-2</v>
      </c>
      <c r="J90" s="32">
        <f t="shared" si="18"/>
        <v>1.9587422596653836E-4</v>
      </c>
      <c r="K90" s="11"/>
      <c r="L90" s="11"/>
      <c r="M90" s="11">
        <f t="shared" si="19"/>
        <v>0.29677015023091391</v>
      </c>
      <c r="N90" s="11"/>
      <c r="O90" s="11">
        <f t="shared" si="20"/>
        <v>0.29677015023091391</v>
      </c>
      <c r="P90" s="11">
        <f t="shared" si="21"/>
        <v>37</v>
      </c>
      <c r="Q90" s="11">
        <f t="shared" si="22"/>
        <v>0.29677015023091391</v>
      </c>
      <c r="R90">
        <f t="shared" si="23"/>
        <v>37</v>
      </c>
      <c r="S90">
        <v>87</v>
      </c>
      <c r="T90">
        <f t="shared" si="24"/>
        <v>-0.19672131147540983</v>
      </c>
      <c r="U90">
        <f>SUM($T$4:T90)/S90</f>
        <v>-6.5008479366873931E-3</v>
      </c>
      <c r="V90">
        <f t="shared" si="25"/>
        <v>3.3424627990419532E-4</v>
      </c>
      <c r="X90">
        <f t="shared" si="26"/>
        <v>-0.19672131147540983</v>
      </c>
      <c r="Y90">
        <f>SUM($X$4:X90)/S90</f>
        <v>-6.5008479366873931E-3</v>
      </c>
      <c r="Z90">
        <f t="shared" si="27"/>
        <v>3.3424627990419532E-4</v>
      </c>
    </row>
    <row r="91" spans="1:26" ht="15.75" x14ac:dyDescent="0.25">
      <c r="A91" s="2">
        <v>40800</v>
      </c>
      <c r="B91">
        <v>3.7250000000000001</v>
      </c>
      <c r="C91">
        <f t="shared" si="16"/>
        <v>4.9295774647887404E-2</v>
      </c>
      <c r="D91">
        <v>1.9837</v>
      </c>
      <c r="E91">
        <v>11.104699999999999</v>
      </c>
      <c r="F91" s="17">
        <f t="shared" si="14"/>
        <v>2.8854248063070465E-4</v>
      </c>
      <c r="G91" s="17">
        <f t="shared" si="15"/>
        <v>1.0002885424806307</v>
      </c>
      <c r="I91" s="31">
        <f t="shared" si="17"/>
        <v>4.9007232167256699E-2</v>
      </c>
      <c r="J91" s="32">
        <f t="shared" si="18"/>
        <v>2.4017088046954E-3</v>
      </c>
      <c r="K91" s="11"/>
      <c r="L91" s="11"/>
      <c r="M91" s="11">
        <f t="shared" si="19"/>
        <v>1.0391823096947435</v>
      </c>
      <c r="N91" s="11"/>
      <c r="O91" s="11">
        <f t="shared" si="20"/>
        <v>1.0391823096947435</v>
      </c>
      <c r="P91" s="11">
        <f t="shared" si="21"/>
        <v>18</v>
      </c>
      <c r="Q91" s="11">
        <f t="shared" si="22"/>
        <v>1.0391823096947435</v>
      </c>
      <c r="R91">
        <f t="shared" si="23"/>
        <v>18</v>
      </c>
      <c r="S91">
        <v>88</v>
      </c>
      <c r="T91">
        <f t="shared" si="24"/>
        <v>-0.35245901639344263</v>
      </c>
      <c r="U91">
        <f>SUM($T$4:T91)/S91</f>
        <v>-1.0432190760059612E-2</v>
      </c>
      <c r="V91">
        <f t="shared" si="25"/>
        <v>8.7064483243418512E-4</v>
      </c>
      <c r="X91">
        <f t="shared" si="26"/>
        <v>-0.35245901639344263</v>
      </c>
      <c r="Y91">
        <f>SUM($X$4:X91)/S91</f>
        <v>-1.0432190760059612E-2</v>
      </c>
      <c r="Z91">
        <f t="shared" si="27"/>
        <v>8.7064483243418512E-4</v>
      </c>
    </row>
    <row r="92" spans="1:26" ht="15.75" x14ac:dyDescent="0.25">
      <c r="A92" s="2">
        <v>40801</v>
      </c>
      <c r="B92">
        <v>3.71</v>
      </c>
      <c r="C92">
        <f t="shared" si="16"/>
        <v>-4.026845637583926E-3</v>
      </c>
      <c r="D92">
        <v>2.0819999999999999</v>
      </c>
      <c r="E92">
        <v>11.0336</v>
      </c>
      <c r="F92" s="17">
        <f t="shared" si="14"/>
        <v>2.8678816304728016E-4</v>
      </c>
      <c r="G92" s="17">
        <f t="shared" si="15"/>
        <v>1.0002867881630473</v>
      </c>
      <c r="I92" s="31">
        <f t="shared" si="17"/>
        <v>-4.3136338006312062E-3</v>
      </c>
      <c r="J92" s="32">
        <f t="shared" si="18"/>
        <v>1.8607436565948024E-5</v>
      </c>
      <c r="K92" s="11"/>
      <c r="L92" s="11"/>
      <c r="M92" s="11">
        <f t="shared" si="19"/>
        <v>-9.1469192155525444E-2</v>
      </c>
      <c r="N92" s="11"/>
      <c r="O92" s="11">
        <f t="shared" si="20"/>
        <v>-9.1469192155525444E-2</v>
      </c>
      <c r="P92" s="11">
        <f t="shared" si="21"/>
        <v>61</v>
      </c>
      <c r="Q92" s="11">
        <f t="shared" si="22"/>
        <v>-9.1469192155525444E-2</v>
      </c>
      <c r="R92">
        <f t="shared" si="23"/>
        <v>61</v>
      </c>
      <c r="S92">
        <v>89</v>
      </c>
      <c r="T92">
        <f t="shared" si="24"/>
        <v>0</v>
      </c>
      <c r="U92">
        <f>SUM($T$4:T92)/S92</f>
        <v>-1.0314975133542088E-2</v>
      </c>
      <c r="V92">
        <f t="shared" si="25"/>
        <v>8.6086230622705944E-4</v>
      </c>
      <c r="X92">
        <f t="shared" si="26"/>
        <v>0</v>
      </c>
      <c r="Y92">
        <f>SUM($X$4:X92)/S92</f>
        <v>-1.0314975133542088E-2</v>
      </c>
      <c r="Z92">
        <f t="shared" si="27"/>
        <v>8.6086230622705944E-4</v>
      </c>
    </row>
    <row r="93" spans="1:26" ht="15.75" x14ac:dyDescent="0.25">
      <c r="A93" s="2">
        <v>40802</v>
      </c>
      <c r="B93">
        <v>3.9</v>
      </c>
      <c r="C93">
        <f t="shared" si="16"/>
        <v>5.1212938005390819E-2</v>
      </c>
      <c r="D93">
        <v>2.0478999999999998</v>
      </c>
      <c r="E93">
        <v>11.0106</v>
      </c>
      <c r="F93" s="17">
        <f t="shared" si="14"/>
        <v>2.8622042245718404E-4</v>
      </c>
      <c r="G93" s="17">
        <f t="shared" si="15"/>
        <v>1.0002862204224572</v>
      </c>
      <c r="I93" s="31">
        <f t="shared" si="17"/>
        <v>5.0926717582933635E-2</v>
      </c>
      <c r="J93" s="32">
        <f t="shared" si="18"/>
        <v>2.5935305637718818E-3</v>
      </c>
      <c r="K93" s="11"/>
      <c r="L93" s="11"/>
      <c r="M93" s="11">
        <f t="shared" si="19"/>
        <v>1.0798843693597504</v>
      </c>
      <c r="N93" s="11"/>
      <c r="O93" s="11">
        <f t="shared" si="20"/>
        <v>1.0798843693597504</v>
      </c>
      <c r="P93" s="11">
        <f t="shared" si="21"/>
        <v>17</v>
      </c>
      <c r="Q93" s="11">
        <f t="shared" si="22"/>
        <v>1.0798843693597504</v>
      </c>
      <c r="R93">
        <f t="shared" si="23"/>
        <v>17</v>
      </c>
      <c r="S93">
        <v>90</v>
      </c>
      <c r="T93">
        <f t="shared" si="24"/>
        <v>-0.36065573770491804</v>
      </c>
      <c r="U93">
        <f>SUM($T$4:T93)/S93</f>
        <v>-1.4207650273224043E-2</v>
      </c>
      <c r="V93">
        <f t="shared" si="25"/>
        <v>1.65155994234199E-3</v>
      </c>
      <c r="X93">
        <f t="shared" si="26"/>
        <v>-0.36065573770491804</v>
      </c>
      <c r="Y93">
        <f>SUM($X$4:X93)/S93</f>
        <v>-1.4207650273224043E-2</v>
      </c>
      <c r="Z93">
        <f t="shared" si="27"/>
        <v>1.65155994234199E-3</v>
      </c>
    </row>
    <row r="94" spans="1:26" ht="15.75" x14ac:dyDescent="0.25">
      <c r="A94" s="2">
        <v>40805</v>
      </c>
      <c r="B94">
        <v>3.6034000000000002</v>
      </c>
      <c r="C94">
        <f t="shared" si="16"/>
        <v>-7.605128205128199E-2</v>
      </c>
      <c r="D94">
        <v>1.9506000000000001</v>
      </c>
      <c r="E94">
        <v>11.0588</v>
      </c>
      <c r="F94" s="17">
        <f t="shared" si="14"/>
        <v>2.8741007462840251E-4</v>
      </c>
      <c r="G94" s="17">
        <f t="shared" si="15"/>
        <v>1.0002874100746284</v>
      </c>
      <c r="I94" s="31">
        <f t="shared" si="17"/>
        <v>-7.6338692125910393E-2</v>
      </c>
      <c r="J94" s="32">
        <f t="shared" si="18"/>
        <v>5.8275959154945331E-3</v>
      </c>
      <c r="K94" s="11"/>
      <c r="L94" s="11"/>
      <c r="M94" s="11">
        <f t="shared" si="19"/>
        <v>-1.6187369678772079</v>
      </c>
      <c r="N94" s="11"/>
      <c r="O94" s="11">
        <f t="shared" si="20"/>
        <v>-1.6187369678772079</v>
      </c>
      <c r="P94" s="11">
        <f t="shared" si="21"/>
        <v>112</v>
      </c>
      <c r="Q94" s="11">
        <f t="shared" si="22"/>
        <v>-1.6187369678772079</v>
      </c>
      <c r="R94">
        <f t="shared" si="23"/>
        <v>112</v>
      </c>
      <c r="S94">
        <v>91</v>
      </c>
      <c r="T94">
        <f t="shared" si="24"/>
        <v>0.41803278688524592</v>
      </c>
      <c r="U94">
        <f>SUM($T$4:T94)/S94</f>
        <v>-9.4577553593947015E-3</v>
      </c>
      <c r="V94">
        <f t="shared" si="25"/>
        <v>7.3998831053386253E-4</v>
      </c>
      <c r="X94">
        <f t="shared" si="26"/>
        <v>0.41803278688524592</v>
      </c>
      <c r="Y94">
        <f>SUM($X$4:X94)/S94</f>
        <v>-9.4577553593947015E-3</v>
      </c>
      <c r="Z94">
        <f t="shared" si="27"/>
        <v>7.3998831053386253E-4</v>
      </c>
    </row>
    <row r="95" spans="1:26" ht="15.75" x14ac:dyDescent="0.25">
      <c r="A95" s="2">
        <v>40806</v>
      </c>
      <c r="B95">
        <v>3.6</v>
      </c>
      <c r="C95">
        <f t="shared" si="16"/>
        <v>-9.4355331076207739E-4</v>
      </c>
      <c r="D95">
        <v>1.9384999999999999</v>
      </c>
      <c r="E95">
        <v>11.0601</v>
      </c>
      <c r="F95" s="17">
        <f t="shared" si="14"/>
        <v>2.8744215355147595E-4</v>
      </c>
      <c r="G95" s="17">
        <f t="shared" si="15"/>
        <v>1.0002874421535515</v>
      </c>
      <c r="I95" s="31">
        <f t="shared" si="17"/>
        <v>-1.2309954643135532E-3</v>
      </c>
      <c r="J95" s="32">
        <f t="shared" si="18"/>
        <v>1.5153498331605404E-6</v>
      </c>
      <c r="K95" s="11"/>
      <c r="L95" s="11"/>
      <c r="M95" s="11">
        <f t="shared" si="19"/>
        <v>-2.6102855706342153E-2</v>
      </c>
      <c r="N95" s="11"/>
      <c r="O95" s="11">
        <f t="shared" si="20"/>
        <v>-2.6102855706342153E-2</v>
      </c>
      <c r="P95" s="11">
        <f t="shared" si="21"/>
        <v>57</v>
      </c>
      <c r="Q95" s="11">
        <f t="shared" si="22"/>
        <v>-2.6102855706342153E-2</v>
      </c>
      <c r="R95">
        <f t="shared" si="23"/>
        <v>57</v>
      </c>
      <c r="S95">
        <v>92</v>
      </c>
      <c r="T95">
        <f t="shared" si="24"/>
        <v>-3.278688524590162E-2</v>
      </c>
      <c r="U95">
        <f>SUM($T$4:T95)/S95</f>
        <v>-9.7113328581610817E-3</v>
      </c>
      <c r="V95">
        <f t="shared" si="25"/>
        <v>7.8877442737671952E-4</v>
      </c>
      <c r="X95">
        <f t="shared" si="26"/>
        <v>-3.278688524590162E-2</v>
      </c>
      <c r="Y95">
        <f>SUM($X$4:X95)/S95</f>
        <v>-9.7113328581610817E-3</v>
      </c>
      <c r="Z95">
        <f t="shared" si="27"/>
        <v>7.8877442737671952E-4</v>
      </c>
    </row>
    <row r="96" spans="1:26" ht="15.75" x14ac:dyDescent="0.25">
      <c r="A96" s="2">
        <v>40807</v>
      </c>
      <c r="B96">
        <v>3.6</v>
      </c>
      <c r="C96">
        <f t="shared" si="16"/>
        <v>0</v>
      </c>
      <c r="D96">
        <v>1.8576000000000001</v>
      </c>
      <c r="E96">
        <v>11.2096</v>
      </c>
      <c r="F96" s="17">
        <f t="shared" si="14"/>
        <v>2.9112873423264851E-4</v>
      </c>
      <c r="G96" s="17">
        <f t="shared" si="15"/>
        <v>1.0002911287342326</v>
      </c>
      <c r="I96" s="31">
        <f t="shared" si="17"/>
        <v>-2.9112873423264851E-4</v>
      </c>
      <c r="J96" s="32">
        <f t="shared" si="18"/>
        <v>8.4755939895904087E-8</v>
      </c>
      <c r="K96" s="11"/>
      <c r="L96" s="11"/>
      <c r="M96" s="11">
        <f t="shared" si="19"/>
        <v>-6.1732894733958193E-3</v>
      </c>
      <c r="N96" s="11"/>
      <c r="O96" s="11">
        <f t="shared" si="20"/>
        <v>-6.1732894733958193E-3</v>
      </c>
      <c r="P96" s="11">
        <f t="shared" si="21"/>
        <v>56</v>
      </c>
      <c r="Q96" s="11">
        <f t="shared" si="22"/>
        <v>-6.1732894733958193E-3</v>
      </c>
      <c r="R96">
        <f t="shared" si="23"/>
        <v>56</v>
      </c>
      <c r="S96">
        <v>93</v>
      </c>
      <c r="T96">
        <f t="shared" si="24"/>
        <v>-4.0983606557377039E-2</v>
      </c>
      <c r="U96">
        <f>SUM($T$4:T96)/S96</f>
        <v>-1.0047593865679532E-2</v>
      </c>
      <c r="V96">
        <f t="shared" si="25"/>
        <v>8.5352138650332814E-4</v>
      </c>
      <c r="X96">
        <f t="shared" si="26"/>
        <v>-4.0983606557377039E-2</v>
      </c>
      <c r="Y96">
        <f>SUM($X$4:X96)/S96</f>
        <v>-1.0047593865679532E-2</v>
      </c>
      <c r="Z96">
        <f t="shared" si="27"/>
        <v>8.5352138650332814E-4</v>
      </c>
    </row>
    <row r="97" spans="1:26" ht="15.75" x14ac:dyDescent="0.25">
      <c r="A97" s="2">
        <v>40808</v>
      </c>
      <c r="B97">
        <v>3.3449999999999998</v>
      </c>
      <c r="C97">
        <f t="shared" si="16"/>
        <v>-7.0833333333333429E-2</v>
      </c>
      <c r="D97">
        <v>1.718</v>
      </c>
      <c r="E97">
        <v>11.3635</v>
      </c>
      <c r="F97" s="17">
        <f t="shared" si="14"/>
        <v>2.9491865722386379E-4</v>
      </c>
      <c r="G97" s="17">
        <f t="shared" si="15"/>
        <v>1.0002949186572239</v>
      </c>
      <c r="I97" s="31">
        <f t="shared" si="17"/>
        <v>-7.1128251990557292E-2</v>
      </c>
      <c r="J97" s="32">
        <f t="shared" si="18"/>
        <v>5.0592282312322172E-3</v>
      </c>
      <c r="K97" s="11"/>
      <c r="L97" s="11"/>
      <c r="M97" s="11">
        <f t="shared" si="19"/>
        <v>-1.5082512910713244</v>
      </c>
      <c r="N97" s="11"/>
      <c r="O97" s="11">
        <f t="shared" si="20"/>
        <v>-1.5082512910713244</v>
      </c>
      <c r="P97" s="11">
        <f t="shared" si="21"/>
        <v>110</v>
      </c>
      <c r="Q97" s="11">
        <f t="shared" si="22"/>
        <v>-1.5082512910713244</v>
      </c>
      <c r="R97">
        <f t="shared" si="23"/>
        <v>110</v>
      </c>
      <c r="S97">
        <v>94</v>
      </c>
      <c r="T97">
        <f t="shared" si="24"/>
        <v>0.40163934426229508</v>
      </c>
      <c r="U97">
        <f>SUM($T$4:T97)/S97</f>
        <v>-5.6679455877223549E-3</v>
      </c>
      <c r="V97">
        <f t="shared" si="25"/>
        <v>2.7452791594780393E-4</v>
      </c>
      <c r="X97">
        <f t="shared" si="26"/>
        <v>0.40163934426229508</v>
      </c>
      <c r="Y97">
        <f>SUM($X$4:X97)/S97</f>
        <v>-5.6679455877223549E-3</v>
      </c>
      <c r="Z97">
        <f t="shared" si="27"/>
        <v>2.7452791594780393E-4</v>
      </c>
    </row>
    <row r="98" spans="1:26" ht="15.75" x14ac:dyDescent="0.25">
      <c r="A98" s="2">
        <v>40809</v>
      </c>
      <c r="B98">
        <v>3.55</v>
      </c>
      <c r="C98">
        <f t="shared" si="16"/>
        <v>6.1285500747384182E-2</v>
      </c>
      <c r="D98">
        <v>1.8334000000000001</v>
      </c>
      <c r="E98">
        <v>11.334899999999999</v>
      </c>
      <c r="F98" s="17">
        <f t="shared" si="14"/>
        <v>2.9421475233792904E-4</v>
      </c>
      <c r="G98" s="17">
        <f t="shared" si="15"/>
        <v>1.0002942147523379</v>
      </c>
      <c r="I98" s="31">
        <f t="shared" si="17"/>
        <v>6.0991285995046253E-2</v>
      </c>
      <c r="J98" s="32">
        <f t="shared" si="18"/>
        <v>3.7199369673295252E-3</v>
      </c>
      <c r="K98" s="11"/>
      <c r="L98" s="11"/>
      <c r="M98" s="11">
        <f t="shared" si="19"/>
        <v>1.2933002466915839</v>
      </c>
      <c r="N98" s="11"/>
      <c r="O98" s="11">
        <f t="shared" si="20"/>
        <v>1.2933002466915839</v>
      </c>
      <c r="P98" s="11">
        <f t="shared" si="21"/>
        <v>10</v>
      </c>
      <c r="Q98" s="11">
        <f t="shared" si="22"/>
        <v>1.2933002466915839</v>
      </c>
      <c r="R98">
        <f t="shared" si="23"/>
        <v>10</v>
      </c>
      <c r="S98">
        <v>95</v>
      </c>
      <c r="T98">
        <f t="shared" si="24"/>
        <v>-0.41803278688524592</v>
      </c>
      <c r="U98">
        <f>SUM($T$4:T98)/S98</f>
        <v>-1.0008628127696286E-2</v>
      </c>
      <c r="V98">
        <f t="shared" si="25"/>
        <v>8.651273195326146E-4</v>
      </c>
      <c r="X98">
        <f t="shared" si="26"/>
        <v>-0.41803278688524592</v>
      </c>
      <c r="Y98">
        <f>SUM($X$4:X98)/S98</f>
        <v>-1.0008628127696286E-2</v>
      </c>
      <c r="Z98">
        <f t="shared" si="27"/>
        <v>8.651273195326146E-4</v>
      </c>
    </row>
    <row r="99" spans="1:26" ht="15.75" x14ac:dyDescent="0.25">
      <c r="A99" s="2">
        <v>40812</v>
      </c>
      <c r="B99">
        <v>3.6</v>
      </c>
      <c r="C99">
        <f t="shared" si="16"/>
        <v>1.4084507042253596E-2</v>
      </c>
      <c r="D99">
        <v>1.9001999999999999</v>
      </c>
      <c r="E99">
        <v>11.226599999999999</v>
      </c>
      <c r="F99" s="17">
        <f t="shared" si="14"/>
        <v>2.9154763108252268E-4</v>
      </c>
      <c r="G99" s="17">
        <f t="shared" si="15"/>
        <v>1.0002915476310825</v>
      </c>
      <c r="I99" s="31">
        <f t="shared" si="17"/>
        <v>1.3792959411171073E-2</v>
      </c>
      <c r="J99" s="32">
        <f t="shared" si="18"/>
        <v>1.9024572931821269E-4</v>
      </c>
      <c r="K99" s="11"/>
      <c r="L99" s="11"/>
      <c r="M99" s="11">
        <f t="shared" si="19"/>
        <v>0.29247518752963175</v>
      </c>
      <c r="N99" s="11"/>
      <c r="O99" s="11">
        <f t="shared" si="20"/>
        <v>0.29247518752963175</v>
      </c>
      <c r="P99" s="11">
        <f t="shared" si="21"/>
        <v>38</v>
      </c>
      <c r="Q99" s="11">
        <f t="shared" si="22"/>
        <v>0.29247518752963175</v>
      </c>
      <c r="R99">
        <f t="shared" si="23"/>
        <v>38</v>
      </c>
      <c r="S99">
        <v>96</v>
      </c>
      <c r="T99">
        <f t="shared" si="24"/>
        <v>-0.18852459016393441</v>
      </c>
      <c r="U99">
        <f>SUM($T$4:T99)/S99</f>
        <v>-1.18681693989071E-2</v>
      </c>
      <c r="V99">
        <f t="shared" si="25"/>
        <v>1.2292664280537156E-3</v>
      </c>
      <c r="X99">
        <f t="shared" si="26"/>
        <v>-0.18852459016393441</v>
      </c>
      <c r="Y99">
        <f>SUM($X$4:X99)/S99</f>
        <v>-1.18681693989071E-2</v>
      </c>
      <c r="Z99">
        <f t="shared" si="27"/>
        <v>1.2292664280537156E-3</v>
      </c>
    </row>
    <row r="100" spans="1:26" ht="15.75" x14ac:dyDescent="0.25">
      <c r="A100" s="2">
        <v>40813</v>
      </c>
      <c r="B100">
        <v>3.25</v>
      </c>
      <c r="C100">
        <f t="shared" si="16"/>
        <v>-9.7222222222222238E-2</v>
      </c>
      <c r="D100">
        <v>1.9710999999999999</v>
      </c>
      <c r="E100">
        <v>11.1938</v>
      </c>
      <c r="F100" s="17">
        <f t="shared" si="14"/>
        <v>2.90739349311675E-4</v>
      </c>
      <c r="G100" s="17">
        <f t="shared" si="15"/>
        <v>1.0002907393493117</v>
      </c>
      <c r="I100" s="31">
        <f t="shared" si="17"/>
        <v>-9.7512961571533913E-2</v>
      </c>
      <c r="J100" s="32">
        <f t="shared" si="18"/>
        <v>9.5087776744514491E-3</v>
      </c>
      <c r="K100" s="11"/>
      <c r="L100" s="11"/>
      <c r="M100" s="11">
        <f t="shared" si="19"/>
        <v>-2.067730417527756</v>
      </c>
      <c r="N100" s="11"/>
      <c r="O100" s="11">
        <f t="shared" si="20"/>
        <v>-2.067730417527756</v>
      </c>
      <c r="P100" s="11">
        <f t="shared" si="21"/>
        <v>117</v>
      </c>
      <c r="Q100" s="11">
        <f t="shared" si="22"/>
        <v>-2.067730417527756</v>
      </c>
      <c r="R100">
        <f t="shared" si="23"/>
        <v>117</v>
      </c>
      <c r="S100">
        <v>97</v>
      </c>
      <c r="T100">
        <f t="shared" si="24"/>
        <v>0.45901639344262291</v>
      </c>
      <c r="U100">
        <f>SUM($T$4:T100)/S100</f>
        <v>-7.0136893696129757E-3</v>
      </c>
      <c r="V100">
        <f t="shared" si="25"/>
        <v>4.3378257651108541E-4</v>
      </c>
      <c r="X100">
        <f t="shared" si="26"/>
        <v>0.45901639344262291</v>
      </c>
      <c r="Y100">
        <f>SUM($X$4:X100)/S100</f>
        <v>-7.0136893696129757E-3</v>
      </c>
      <c r="Z100">
        <f t="shared" si="27"/>
        <v>4.3378257651108541E-4</v>
      </c>
    </row>
    <row r="101" spans="1:26" ht="15.75" x14ac:dyDescent="0.25">
      <c r="A101" s="2">
        <v>40814</v>
      </c>
      <c r="B101">
        <v>3.05</v>
      </c>
      <c r="C101">
        <f t="shared" si="16"/>
        <v>-6.153846153846159E-2</v>
      </c>
      <c r="D101">
        <v>1.9797</v>
      </c>
      <c r="E101">
        <v>11.268599999999999</v>
      </c>
      <c r="F101" s="17">
        <f t="shared" si="14"/>
        <v>2.9258227903894429E-4</v>
      </c>
      <c r="G101" s="17">
        <f t="shared" si="15"/>
        <v>1.0002925822790389</v>
      </c>
      <c r="I101" s="31">
        <f t="shared" si="17"/>
        <v>-6.1831043817500535E-2</v>
      </c>
      <c r="J101" s="32">
        <f t="shared" si="18"/>
        <v>3.8230779795616712E-3</v>
      </c>
      <c r="K101" s="11"/>
      <c r="L101" s="11"/>
      <c r="M101" s="11">
        <f t="shared" si="19"/>
        <v>-1.3111070363209996</v>
      </c>
      <c r="N101" s="11"/>
      <c r="O101" s="11">
        <f t="shared" si="20"/>
        <v>-1.3111070363209996</v>
      </c>
      <c r="P101" s="11">
        <f t="shared" si="21"/>
        <v>107</v>
      </c>
      <c r="Q101" s="11">
        <f t="shared" si="22"/>
        <v>-1.3111070363209996</v>
      </c>
      <c r="R101">
        <f t="shared" si="23"/>
        <v>107</v>
      </c>
      <c r="S101">
        <v>98</v>
      </c>
      <c r="T101">
        <f t="shared" si="24"/>
        <v>0.37704918032786883</v>
      </c>
      <c r="U101">
        <f>SUM($T$4:T101)/S101</f>
        <v>-3.0946804951488757E-3</v>
      </c>
      <c r="V101">
        <f t="shared" si="25"/>
        <v>8.5322785633761748E-5</v>
      </c>
      <c r="X101">
        <f t="shared" si="26"/>
        <v>0.37704918032786883</v>
      </c>
      <c r="Y101">
        <f>SUM($X$4:X101)/S101</f>
        <v>-3.0946804951488757E-3</v>
      </c>
      <c r="Z101">
        <f t="shared" si="27"/>
        <v>8.5322785633761748E-5</v>
      </c>
    </row>
    <row r="102" spans="1:26" ht="15.75" x14ac:dyDescent="0.25">
      <c r="A102" s="2">
        <v>40815</v>
      </c>
      <c r="B102">
        <v>3.1968999999999999</v>
      </c>
      <c r="C102">
        <f t="shared" si="16"/>
        <v>4.8163934426229522E-2</v>
      </c>
      <c r="D102">
        <v>1.9962</v>
      </c>
      <c r="E102">
        <v>11.218</v>
      </c>
      <c r="F102" s="17">
        <f t="shared" si="14"/>
        <v>2.9133572653905482E-4</v>
      </c>
      <c r="G102" s="17">
        <f t="shared" si="15"/>
        <v>1.0002913357265391</v>
      </c>
      <c r="I102" s="31">
        <f t="shared" si="17"/>
        <v>4.7872598699690468E-2</v>
      </c>
      <c r="J102" s="32">
        <f t="shared" si="18"/>
        <v>2.2917857062616054E-3</v>
      </c>
      <c r="K102" s="11"/>
      <c r="L102" s="11"/>
      <c r="M102" s="11">
        <f t="shared" si="19"/>
        <v>1.0151227785737382</v>
      </c>
      <c r="N102" s="11"/>
      <c r="O102" s="11">
        <f t="shared" si="20"/>
        <v>1.0151227785737382</v>
      </c>
      <c r="P102" s="11">
        <f t="shared" si="21"/>
        <v>19</v>
      </c>
      <c r="Q102" s="11">
        <f t="shared" si="22"/>
        <v>1.0151227785737382</v>
      </c>
      <c r="R102">
        <f t="shared" si="23"/>
        <v>19</v>
      </c>
      <c r="S102">
        <v>99</v>
      </c>
      <c r="T102">
        <f t="shared" si="24"/>
        <v>-0.34426229508196721</v>
      </c>
      <c r="U102">
        <f>SUM($T$4:T102)/S102</f>
        <v>-6.5408180162278493E-3</v>
      </c>
      <c r="V102">
        <f t="shared" si="25"/>
        <v>3.8504070289269735E-4</v>
      </c>
      <c r="X102">
        <f t="shared" si="26"/>
        <v>-0.34426229508196721</v>
      </c>
      <c r="Y102">
        <f>SUM($X$4:X102)/S102</f>
        <v>-6.5408180162278493E-3</v>
      </c>
      <c r="Z102">
        <f t="shared" si="27"/>
        <v>3.8504070289269735E-4</v>
      </c>
    </row>
    <row r="103" spans="1:26" ht="15.75" x14ac:dyDescent="0.25">
      <c r="A103" s="2">
        <v>40816</v>
      </c>
      <c r="B103">
        <v>3.0891000000000002</v>
      </c>
      <c r="C103">
        <f t="shared" si="16"/>
        <v>-3.3720166411210763E-2</v>
      </c>
      <c r="D103">
        <v>1.9154</v>
      </c>
      <c r="E103">
        <v>11.3286</v>
      </c>
      <c r="F103" s="17">
        <f t="shared" si="14"/>
        <v>2.9405967213058659E-4</v>
      </c>
      <c r="G103" s="17">
        <f t="shared" si="15"/>
        <v>1.0002940596721306</v>
      </c>
      <c r="I103" s="31">
        <f t="shared" si="17"/>
        <v>-3.4014226083341349E-2</v>
      </c>
      <c r="J103" s="32">
        <f t="shared" si="18"/>
        <v>1.1569675760486589E-3</v>
      </c>
      <c r="K103" s="11"/>
      <c r="L103" s="11"/>
      <c r="M103" s="11">
        <f t="shared" si="19"/>
        <v>-0.72126052544918662</v>
      </c>
      <c r="N103" s="11"/>
      <c r="O103" s="11">
        <f t="shared" si="20"/>
        <v>-0.72126052544918662</v>
      </c>
      <c r="P103" s="11">
        <f t="shared" si="21"/>
        <v>96</v>
      </c>
      <c r="Q103" s="11">
        <f t="shared" si="22"/>
        <v>-0.72126052544918662</v>
      </c>
      <c r="R103">
        <f t="shared" si="23"/>
        <v>96</v>
      </c>
      <c r="S103">
        <v>100</v>
      </c>
      <c r="T103">
        <f t="shared" si="24"/>
        <v>0.28688524590163933</v>
      </c>
      <c r="U103">
        <f>SUM($T$4:T103)/S103</f>
        <v>-3.6065573770491777E-3</v>
      </c>
      <c r="V103">
        <f t="shared" si="25"/>
        <v>1.1824778285407133E-4</v>
      </c>
      <c r="X103">
        <f t="shared" si="26"/>
        <v>0.28688524590163933</v>
      </c>
      <c r="Y103">
        <f>SUM($X$4:X103)/S103</f>
        <v>-3.6065573770491777E-3</v>
      </c>
      <c r="Z103">
        <f t="shared" si="27"/>
        <v>1.1824778285407133E-4</v>
      </c>
    </row>
    <row r="104" spans="1:26" ht="15.75" x14ac:dyDescent="0.25">
      <c r="A104" s="2">
        <v>40819</v>
      </c>
      <c r="B104">
        <v>2.7</v>
      </c>
      <c r="C104">
        <f t="shared" si="16"/>
        <v>-0.12595901718947267</v>
      </c>
      <c r="D104">
        <v>1.756</v>
      </c>
      <c r="E104">
        <v>11.525</v>
      </c>
      <c r="F104" s="17">
        <f t="shared" si="14"/>
        <v>2.9889012458017561E-4</v>
      </c>
      <c r="G104" s="17">
        <f t="shared" si="15"/>
        <v>1.0002988901245802</v>
      </c>
      <c r="I104" s="31">
        <f t="shared" si="17"/>
        <v>-0.12625790731405284</v>
      </c>
      <c r="J104" s="32">
        <f t="shared" si="18"/>
        <v>1.5941059159323957E-2</v>
      </c>
      <c r="K104" s="11"/>
      <c r="L104" s="11"/>
      <c r="M104" s="11">
        <f t="shared" si="19"/>
        <v>-2.6772575788825006</v>
      </c>
      <c r="N104" s="11"/>
      <c r="O104" s="11">
        <f t="shared" si="20"/>
        <v>-2.6772575788825006</v>
      </c>
      <c r="P104" s="11">
        <f t="shared" si="21"/>
        <v>121</v>
      </c>
      <c r="Q104" s="11">
        <f t="shared" si="22"/>
        <v>-2.6772575788825006</v>
      </c>
      <c r="R104">
        <f t="shared" si="23"/>
        <v>121</v>
      </c>
      <c r="S104">
        <v>101</v>
      </c>
      <c r="T104">
        <f t="shared" si="24"/>
        <v>0.49180327868852458</v>
      </c>
      <c r="U104">
        <f>SUM($T$4:T104)/S104</f>
        <v>1.2984905047881863E-3</v>
      </c>
      <c r="V104">
        <f t="shared" si="25"/>
        <v>1.5481257881230269E-5</v>
      </c>
      <c r="X104">
        <f t="shared" si="26"/>
        <v>0.49180327868852458</v>
      </c>
      <c r="Y104">
        <f>SUM($X$4:X104)/S104</f>
        <v>1.2984905047881863E-3</v>
      </c>
      <c r="Z104">
        <f t="shared" si="27"/>
        <v>1.5481257881230269E-5</v>
      </c>
    </row>
    <row r="105" spans="1:26" ht="15.75" x14ac:dyDescent="0.25">
      <c r="A105" s="2">
        <v>40820</v>
      </c>
      <c r="B105">
        <v>2.4024999999999999</v>
      </c>
      <c r="C105">
        <f t="shared" si="16"/>
        <v>-0.1101851851851853</v>
      </c>
      <c r="D105">
        <v>1.8207</v>
      </c>
      <c r="E105">
        <v>11.458</v>
      </c>
      <c r="F105" s="17">
        <f t="shared" si="14"/>
        <v>2.9724321550661514E-4</v>
      </c>
      <c r="G105" s="17">
        <f t="shared" si="15"/>
        <v>1.0002972432155066</v>
      </c>
      <c r="I105" s="31">
        <f t="shared" si="17"/>
        <v>-0.11048242840069192</v>
      </c>
      <c r="J105" s="32">
        <f t="shared" si="18"/>
        <v>1.2206366985314016E-2</v>
      </c>
      <c r="K105" s="11"/>
      <c r="L105" s="11"/>
      <c r="M105" s="11">
        <f t="shared" si="19"/>
        <v>-2.3427437145251453</v>
      </c>
      <c r="N105" s="11"/>
      <c r="O105" s="11">
        <f t="shared" si="20"/>
        <v>-2.3427437145251453</v>
      </c>
      <c r="P105" s="11">
        <f t="shared" si="21"/>
        <v>120</v>
      </c>
      <c r="Q105" s="11">
        <f t="shared" si="22"/>
        <v>-2.3427437145251453</v>
      </c>
      <c r="R105">
        <f t="shared" si="23"/>
        <v>120</v>
      </c>
      <c r="S105">
        <v>102</v>
      </c>
      <c r="T105">
        <f t="shared" si="24"/>
        <v>0.48360655737704916</v>
      </c>
      <c r="U105">
        <f>SUM($T$4:T105)/S105</f>
        <v>6.027000964320157E-3</v>
      </c>
      <c r="V105">
        <f t="shared" si="25"/>
        <v>3.3682941305813118E-4</v>
      </c>
      <c r="X105">
        <f t="shared" si="26"/>
        <v>0.48360655737704916</v>
      </c>
      <c r="Y105">
        <f>SUM($X$4:X105)/S105</f>
        <v>6.027000964320157E-3</v>
      </c>
      <c r="Z105">
        <f t="shared" si="27"/>
        <v>3.3682941305813118E-4</v>
      </c>
    </row>
    <row r="106" spans="1:26" ht="15.75" x14ac:dyDescent="0.25">
      <c r="A106" s="2">
        <v>40821</v>
      </c>
      <c r="B106">
        <v>2.2000000000000002</v>
      </c>
      <c r="C106">
        <f t="shared" si="16"/>
        <v>-8.4287200832466047E-2</v>
      </c>
      <c r="D106">
        <v>1.8877000000000002</v>
      </c>
      <c r="E106">
        <v>11.4046</v>
      </c>
      <c r="F106" s="17">
        <f t="shared" si="14"/>
        <v>2.9592989722271312E-4</v>
      </c>
      <c r="G106" s="17">
        <f t="shared" si="15"/>
        <v>1.0002959298972227</v>
      </c>
      <c r="I106" s="31">
        <f t="shared" si="17"/>
        <v>-8.458313072968876E-2</v>
      </c>
      <c r="J106" s="32">
        <f t="shared" si="18"/>
        <v>7.1543060040356191E-3</v>
      </c>
      <c r="K106" s="11"/>
      <c r="L106" s="11"/>
      <c r="M106" s="11">
        <f t="shared" si="19"/>
        <v>-1.7935575886617279</v>
      </c>
      <c r="N106" s="11"/>
      <c r="O106" s="11">
        <f t="shared" si="20"/>
        <v>-1.7935575886617279</v>
      </c>
      <c r="P106" s="11">
        <f t="shared" si="21"/>
        <v>115</v>
      </c>
      <c r="Q106" s="11">
        <f t="shared" si="22"/>
        <v>-1.7935575886617279</v>
      </c>
      <c r="R106">
        <f t="shared" si="23"/>
        <v>115</v>
      </c>
      <c r="S106">
        <v>103</v>
      </c>
      <c r="T106">
        <f t="shared" si="24"/>
        <v>0.44262295081967218</v>
      </c>
      <c r="U106">
        <f>SUM($T$4:T106)/S106</f>
        <v>1.0265796593983767E-2</v>
      </c>
      <c r="V106">
        <f t="shared" si="25"/>
        <v>9.8680161000291064E-4</v>
      </c>
      <c r="X106">
        <f t="shared" si="26"/>
        <v>0.44262295081967218</v>
      </c>
      <c r="Y106">
        <f>SUM($X$4:X106)/S106</f>
        <v>1.0265796593983767E-2</v>
      </c>
      <c r="Z106">
        <f t="shared" si="27"/>
        <v>9.8680161000291064E-4</v>
      </c>
    </row>
    <row r="107" spans="1:26" ht="15.75" x14ac:dyDescent="0.25">
      <c r="A107" s="2">
        <v>40822</v>
      </c>
      <c r="B107">
        <v>2.4005999999999998</v>
      </c>
      <c r="C107">
        <f t="shared" si="16"/>
        <v>9.1181818181818017E-2</v>
      </c>
      <c r="D107">
        <v>1.9872000000000001</v>
      </c>
      <c r="E107">
        <v>11.3207</v>
      </c>
      <c r="F107" s="17">
        <f t="shared" si="14"/>
        <v>2.9386519410534717E-4</v>
      </c>
      <c r="G107" s="17">
        <f t="shared" si="15"/>
        <v>1.0002938651941053</v>
      </c>
      <c r="I107" s="31">
        <f t="shared" si="17"/>
        <v>9.088795298771267E-2</v>
      </c>
      <c r="J107" s="32">
        <f t="shared" si="18"/>
        <v>8.2606199982966678E-3</v>
      </c>
      <c r="K107" s="11"/>
      <c r="L107" s="11"/>
      <c r="M107" s="11">
        <f t="shared" si="19"/>
        <v>1.9272492800012282</v>
      </c>
      <c r="N107" s="11"/>
      <c r="O107" s="11">
        <f t="shared" si="20"/>
        <v>1.9272492800012282</v>
      </c>
      <c r="P107" s="11">
        <f t="shared" si="21"/>
        <v>3</v>
      </c>
      <c r="Q107" s="11">
        <f t="shared" si="22"/>
        <v>1.9272492800012282</v>
      </c>
      <c r="R107">
        <f t="shared" si="23"/>
        <v>3</v>
      </c>
      <c r="S107">
        <v>104</v>
      </c>
      <c r="T107">
        <f t="shared" si="24"/>
        <v>-0.47540983606557374</v>
      </c>
      <c r="U107">
        <f>SUM($T$4:T107)/S107</f>
        <v>5.595838587641868E-3</v>
      </c>
      <c r="V107">
        <f t="shared" si="25"/>
        <v>2.960540534445401E-4</v>
      </c>
      <c r="X107">
        <f t="shared" si="26"/>
        <v>-0.47540983606557374</v>
      </c>
      <c r="Y107">
        <f>SUM($X$4:X107)/S107</f>
        <v>5.595838587641868E-3</v>
      </c>
      <c r="Z107">
        <f t="shared" si="27"/>
        <v>2.960540534445401E-4</v>
      </c>
    </row>
    <row r="108" spans="1:26" ht="15.75" x14ac:dyDescent="0.25">
      <c r="A108" s="2">
        <v>40823</v>
      </c>
      <c r="B108">
        <v>2.25</v>
      </c>
      <c r="C108">
        <f t="shared" si="16"/>
        <v>-6.273431642089472E-2</v>
      </c>
      <c r="D108">
        <v>2.0764</v>
      </c>
      <c r="E108">
        <v>11.3246</v>
      </c>
      <c r="F108" s="17">
        <f t="shared" si="14"/>
        <v>2.9396120396452119E-4</v>
      </c>
      <c r="G108" s="17">
        <f t="shared" si="15"/>
        <v>1.0002939612039645</v>
      </c>
      <c r="I108" s="31">
        <f t="shared" si="17"/>
        <v>-6.3028277624859241E-2</v>
      </c>
      <c r="J108" s="32">
        <f t="shared" si="18"/>
        <v>3.9725637803563318E-3</v>
      </c>
      <c r="K108" s="11"/>
      <c r="L108" s="11"/>
      <c r="M108" s="11">
        <f t="shared" si="19"/>
        <v>-1.3364939871475534</v>
      </c>
      <c r="N108" s="11"/>
      <c r="O108" s="11">
        <f t="shared" si="20"/>
        <v>-1.3364939871475534</v>
      </c>
      <c r="P108" s="11">
        <f t="shared" si="21"/>
        <v>108</v>
      </c>
      <c r="Q108" s="11">
        <f t="shared" si="22"/>
        <v>-1.3364939871475534</v>
      </c>
      <c r="R108">
        <f t="shared" si="23"/>
        <v>108</v>
      </c>
      <c r="S108">
        <v>105</v>
      </c>
      <c r="T108">
        <f t="shared" si="24"/>
        <v>0.38524590163934425</v>
      </c>
      <c r="U108">
        <f>SUM($T$4:T108)/S108</f>
        <v>9.2115534738485584E-3</v>
      </c>
      <c r="V108">
        <f t="shared" si="25"/>
        <v>8.099577570150002E-4</v>
      </c>
      <c r="X108">
        <f t="shared" si="26"/>
        <v>0.38524590163934425</v>
      </c>
      <c r="Y108">
        <f>SUM($X$4:X108)/S108</f>
        <v>9.2115534738485584E-3</v>
      </c>
      <c r="Z108">
        <f t="shared" si="27"/>
        <v>8.099577570150002E-4</v>
      </c>
    </row>
    <row r="109" spans="1:26" ht="15.75" x14ac:dyDescent="0.25">
      <c r="A109" s="2">
        <v>40826</v>
      </c>
      <c r="B109">
        <v>2.3525</v>
      </c>
      <c r="C109">
        <f t="shared" si="16"/>
        <v>4.5555555555555571E-2</v>
      </c>
      <c r="D109">
        <v>2.0764</v>
      </c>
      <c r="E109">
        <v>11.1838</v>
      </c>
      <c r="F109" s="17">
        <f t="shared" si="14"/>
        <v>2.9049287464544271E-4</v>
      </c>
      <c r="G109" s="17">
        <f t="shared" si="15"/>
        <v>1.0002904928746454</v>
      </c>
      <c r="I109" s="31">
        <f t="shared" si="17"/>
        <v>4.5265062680910129E-2</v>
      </c>
      <c r="J109" s="32">
        <f t="shared" si="18"/>
        <v>2.0489258995067226E-3</v>
      </c>
      <c r="K109" s="11"/>
      <c r="L109" s="11"/>
      <c r="M109" s="11">
        <f t="shared" si="19"/>
        <v>0.95983083118604584</v>
      </c>
      <c r="N109" s="11"/>
      <c r="O109" s="11">
        <f t="shared" si="20"/>
        <v>0.95983083118604584</v>
      </c>
      <c r="P109" s="11">
        <f t="shared" si="21"/>
        <v>21</v>
      </c>
      <c r="Q109" s="11">
        <f t="shared" si="22"/>
        <v>0.95983083118604584</v>
      </c>
      <c r="R109">
        <f t="shared" si="23"/>
        <v>21</v>
      </c>
      <c r="S109">
        <v>106</v>
      </c>
      <c r="T109">
        <f t="shared" si="24"/>
        <v>-0.32786885245901642</v>
      </c>
      <c r="U109">
        <f>SUM($T$4:T109)/S109</f>
        <v>6.0315496442932279E-3</v>
      </c>
      <c r="V109">
        <f t="shared" si="25"/>
        <v>3.5056696889334719E-4</v>
      </c>
      <c r="X109">
        <f t="shared" si="26"/>
        <v>-0.32786885245901642</v>
      </c>
      <c r="Y109">
        <f>SUM($X$4:X109)/S109</f>
        <v>6.0315496442932279E-3</v>
      </c>
      <c r="Z109">
        <f t="shared" si="27"/>
        <v>3.5056696889334719E-4</v>
      </c>
    </row>
    <row r="110" spans="1:26" ht="15.75" x14ac:dyDescent="0.25">
      <c r="A110" s="2">
        <v>40827</v>
      </c>
      <c r="B110">
        <v>2.2999999999999998</v>
      </c>
      <c r="C110">
        <f t="shared" si="16"/>
        <v>-2.2316684378321027E-2</v>
      </c>
      <c r="D110">
        <v>2.1496</v>
      </c>
      <c r="E110">
        <v>11.151</v>
      </c>
      <c r="F110" s="17">
        <f t="shared" si="14"/>
        <v>2.8968428253484113E-4</v>
      </c>
      <c r="G110" s="17">
        <f t="shared" si="15"/>
        <v>1.0002896842825348</v>
      </c>
      <c r="I110" s="31">
        <f t="shared" si="17"/>
        <v>-2.2606368660855868E-2</v>
      </c>
      <c r="J110" s="32">
        <f t="shared" si="18"/>
        <v>5.1104790403052637E-4</v>
      </c>
      <c r="K110" s="11"/>
      <c r="L110" s="11"/>
      <c r="M110" s="11">
        <f t="shared" si="19"/>
        <v>-0.47936064453962191</v>
      </c>
      <c r="N110" s="11"/>
      <c r="O110" s="11">
        <f t="shared" si="20"/>
        <v>-0.47936064453962191</v>
      </c>
      <c r="P110" s="11">
        <f t="shared" si="21"/>
        <v>87</v>
      </c>
      <c r="Q110" s="11">
        <f t="shared" si="22"/>
        <v>-0.47936064453962191</v>
      </c>
      <c r="R110">
        <f t="shared" si="23"/>
        <v>87</v>
      </c>
      <c r="S110">
        <v>107</v>
      </c>
      <c r="T110">
        <f t="shared" si="24"/>
        <v>0.21311475409836067</v>
      </c>
      <c r="U110">
        <f>SUM($T$4:T110)/S110</f>
        <v>7.9669066952658199E-3</v>
      </c>
      <c r="V110">
        <f t="shared" si="25"/>
        <v>6.1740558592223945E-4</v>
      </c>
      <c r="X110">
        <f t="shared" si="26"/>
        <v>0.21311475409836067</v>
      </c>
      <c r="Y110">
        <f>SUM($X$4:X110)/S110</f>
        <v>7.9669066952658199E-3</v>
      </c>
      <c r="Z110">
        <f t="shared" si="27"/>
        <v>6.1740558592223945E-4</v>
      </c>
    </row>
    <row r="111" spans="1:26" ht="15.75" x14ac:dyDescent="0.25">
      <c r="A111" s="2">
        <v>40828</v>
      </c>
      <c r="B111">
        <v>2.2749999999999999</v>
      </c>
      <c r="C111">
        <f t="shared" si="16"/>
        <v>-1.0869565217391266E-2</v>
      </c>
      <c r="D111">
        <v>2.2101000000000002</v>
      </c>
      <c r="E111">
        <v>11.1289</v>
      </c>
      <c r="F111" s="17">
        <f t="shared" si="14"/>
        <v>2.8913933475793741E-4</v>
      </c>
      <c r="G111" s="17">
        <f t="shared" si="15"/>
        <v>1.0002891393347579</v>
      </c>
      <c r="I111" s="31">
        <f t="shared" si="17"/>
        <v>-1.1158704552149203E-2</v>
      </c>
      <c r="J111" s="32">
        <f t="shared" si="18"/>
        <v>1.2451668728215534E-4</v>
      </c>
      <c r="K111" s="11"/>
      <c r="L111" s="11"/>
      <c r="M111" s="11">
        <f t="shared" si="19"/>
        <v>-0.23661667588424362</v>
      </c>
      <c r="N111" s="11"/>
      <c r="O111" s="11">
        <f t="shared" si="20"/>
        <v>-0.23661667588424362</v>
      </c>
      <c r="P111" s="11">
        <f t="shared" si="21"/>
        <v>67</v>
      </c>
      <c r="Q111" s="11">
        <f t="shared" si="22"/>
        <v>-0.23661667588424362</v>
      </c>
      <c r="R111">
        <f t="shared" si="23"/>
        <v>67</v>
      </c>
      <c r="S111">
        <v>108</v>
      </c>
      <c r="T111">
        <f t="shared" si="24"/>
        <v>4.9180327868852514E-2</v>
      </c>
      <c r="U111">
        <f>SUM($T$4:T111)/S111</f>
        <v>8.3485124468731051E-3</v>
      </c>
      <c r="V111">
        <f t="shared" si="25"/>
        <v>6.8430429892402513E-4</v>
      </c>
      <c r="X111">
        <f t="shared" si="26"/>
        <v>4.9180327868852514E-2</v>
      </c>
      <c r="Y111">
        <f>SUM($X$4:X111)/S111</f>
        <v>8.3485124468731051E-3</v>
      </c>
      <c r="Z111">
        <f t="shared" si="27"/>
        <v>6.8430429892402513E-4</v>
      </c>
    </row>
    <row r="112" spans="1:26" ht="15.75" x14ac:dyDescent="0.25">
      <c r="A112" s="2">
        <v>40829</v>
      </c>
      <c r="B112">
        <v>2.2250000000000001</v>
      </c>
      <c r="C112">
        <f t="shared" si="16"/>
        <v>-2.19780219780219E-2</v>
      </c>
      <c r="D112">
        <v>2.1833999999999998</v>
      </c>
      <c r="E112">
        <v>11.135199999999999</v>
      </c>
      <c r="F112" s="17">
        <f t="shared" si="14"/>
        <v>2.8929469287408693E-4</v>
      </c>
      <c r="G112" s="17">
        <f t="shared" si="15"/>
        <v>1.0002892946928741</v>
      </c>
      <c r="I112" s="31">
        <f t="shared" si="17"/>
        <v>-2.2267316670895987E-2</v>
      </c>
      <c r="J112" s="32">
        <f t="shared" si="18"/>
        <v>4.9583339172196237E-4</v>
      </c>
      <c r="K112" s="11"/>
      <c r="L112" s="11"/>
      <c r="M112" s="11">
        <f t="shared" si="19"/>
        <v>-0.47217115812197197</v>
      </c>
      <c r="N112" s="11"/>
      <c r="O112" s="11">
        <f t="shared" si="20"/>
        <v>-0.47217115812197197</v>
      </c>
      <c r="P112" s="11">
        <f t="shared" si="21"/>
        <v>85</v>
      </c>
      <c r="Q112" s="11">
        <f t="shared" si="22"/>
        <v>-0.47217115812197197</v>
      </c>
      <c r="R112">
        <f t="shared" si="23"/>
        <v>85</v>
      </c>
      <c r="S112">
        <v>109</v>
      </c>
      <c r="T112">
        <f t="shared" si="24"/>
        <v>0.19672131147540983</v>
      </c>
      <c r="U112">
        <f>SUM($T$4:T112)/S112</f>
        <v>1.007670326364867E-2</v>
      </c>
      <c r="V112">
        <f t="shared" si="25"/>
        <v>1.0061685822123113E-3</v>
      </c>
      <c r="X112">
        <f t="shared" si="26"/>
        <v>0.19672131147540983</v>
      </c>
      <c r="Y112">
        <f>SUM($X$4:X112)/S112</f>
        <v>1.007670326364867E-2</v>
      </c>
      <c r="Z112">
        <f t="shared" si="27"/>
        <v>1.0061685822123113E-3</v>
      </c>
    </row>
    <row r="113" spans="1:27" ht="15.75" x14ac:dyDescent="0.25">
      <c r="A113" s="2">
        <v>40830</v>
      </c>
      <c r="B113">
        <v>2.1749999999999998</v>
      </c>
      <c r="C113">
        <f t="shared" si="16"/>
        <v>-2.2471910112359668E-2</v>
      </c>
      <c r="D113">
        <v>2.2477</v>
      </c>
      <c r="E113">
        <v>11.0877</v>
      </c>
      <c r="F113" s="17">
        <f t="shared" si="14"/>
        <v>2.8812312540749119E-4</v>
      </c>
      <c r="G113" s="17">
        <f t="shared" si="15"/>
        <v>1.0002881231254075</v>
      </c>
      <c r="I113" s="31">
        <f t="shared" si="17"/>
        <v>-2.2760033237767159E-2</v>
      </c>
      <c r="J113" s="32">
        <f t="shared" si="18"/>
        <v>5.1801911298426581E-4</v>
      </c>
      <c r="K113" s="11"/>
      <c r="L113" s="11"/>
      <c r="M113" s="11">
        <f t="shared" si="19"/>
        <v>-0.48261905157244417</v>
      </c>
      <c r="N113" s="11"/>
      <c r="O113" s="11">
        <f t="shared" si="20"/>
        <v>-0.48261905157244417</v>
      </c>
      <c r="P113" s="11">
        <f t="shared" si="21"/>
        <v>88</v>
      </c>
      <c r="Q113" s="11">
        <f t="shared" si="22"/>
        <v>-0.48261905157244417</v>
      </c>
      <c r="R113">
        <f t="shared" si="23"/>
        <v>88</v>
      </c>
      <c r="S113">
        <v>110</v>
      </c>
      <c r="T113">
        <f t="shared" si="24"/>
        <v>0.22131147540983609</v>
      </c>
      <c r="U113">
        <f>SUM($T$4:T113)/S113</f>
        <v>1.1997019374068555E-2</v>
      </c>
      <c r="V113">
        <f t="shared" si="25"/>
        <v>1.4392847386177627E-3</v>
      </c>
      <c r="X113">
        <f t="shared" si="26"/>
        <v>0.22131147540983609</v>
      </c>
      <c r="Y113">
        <f>SUM($X$4:X113)/S113</f>
        <v>1.1997019374068555E-2</v>
      </c>
      <c r="Z113">
        <f t="shared" si="27"/>
        <v>1.4392847386177627E-3</v>
      </c>
    </row>
    <row r="114" spans="1:27" ht="15.75" x14ac:dyDescent="0.25">
      <c r="A114" s="2">
        <v>40833</v>
      </c>
      <c r="B114">
        <v>2.06</v>
      </c>
      <c r="C114">
        <f t="shared" si="16"/>
        <v>-5.28735632183907E-2</v>
      </c>
      <c r="D114">
        <v>2.1549999999999998</v>
      </c>
      <c r="E114">
        <v>10.860900000000001</v>
      </c>
      <c r="F114" s="17">
        <f t="shared" si="14"/>
        <v>2.8252230278202894E-4</v>
      </c>
      <c r="G114" s="17">
        <f t="shared" si="15"/>
        <v>1.000282522302782</v>
      </c>
      <c r="I114" s="31">
        <f t="shared" si="17"/>
        <v>-5.3156085521172729E-2</v>
      </c>
      <c r="J114" s="32">
        <f t="shared" si="18"/>
        <v>2.8255694279342288E-3</v>
      </c>
      <c r="K114" s="11"/>
      <c r="L114" s="11"/>
      <c r="M114" s="11">
        <f t="shared" si="19"/>
        <v>-1.1271573864383722</v>
      </c>
      <c r="N114" s="11"/>
      <c r="O114" s="11">
        <f t="shared" si="20"/>
        <v>-1.1271573864383722</v>
      </c>
      <c r="P114" s="11">
        <f t="shared" si="21"/>
        <v>105</v>
      </c>
      <c r="Q114" s="11">
        <f t="shared" si="22"/>
        <v>-1.1271573864383722</v>
      </c>
      <c r="R114">
        <f t="shared" si="23"/>
        <v>105</v>
      </c>
      <c r="S114">
        <v>111</v>
      </c>
      <c r="T114">
        <f t="shared" si="24"/>
        <v>0.36065573770491799</v>
      </c>
      <c r="U114">
        <f>SUM($T$4:T114)/S114</f>
        <v>1.5138088908580712E-2</v>
      </c>
      <c r="V114">
        <f t="shared" si="25"/>
        <v>2.3124502431140434E-3</v>
      </c>
      <c r="X114">
        <f t="shared" si="26"/>
        <v>0.36065573770491799</v>
      </c>
      <c r="Y114">
        <f>SUM($X$4:X114)/S114</f>
        <v>1.5138088908580712E-2</v>
      </c>
      <c r="Z114">
        <f t="shared" si="27"/>
        <v>2.3124502431140434E-3</v>
      </c>
    </row>
    <row r="115" spans="1:27" ht="15.75" x14ac:dyDescent="0.25">
      <c r="A115" s="2">
        <v>40834</v>
      </c>
      <c r="B115">
        <v>2.0299999999999998</v>
      </c>
      <c r="C115">
        <f t="shared" si="16"/>
        <v>-1.4563106796116625E-2</v>
      </c>
      <c r="D115">
        <v>2.1762999999999999</v>
      </c>
      <c r="E115">
        <v>11.128</v>
      </c>
      <c r="F115" s="17">
        <f t="shared" si="14"/>
        <v>2.8911714002433087E-4</v>
      </c>
      <c r="G115" s="17">
        <f t="shared" si="15"/>
        <v>1.0002891171400243</v>
      </c>
      <c r="I115" s="31">
        <f t="shared" si="17"/>
        <v>-1.4852223936140956E-2</v>
      </c>
      <c r="J115" s="32">
        <f t="shared" si="18"/>
        <v>2.2058855584927836E-4</v>
      </c>
      <c r="K115" s="11"/>
      <c r="L115" s="11"/>
      <c r="M115" s="11">
        <f t="shared" si="19"/>
        <v>-0.31493654490396977</v>
      </c>
      <c r="N115" s="11"/>
      <c r="O115" s="11">
        <f t="shared" si="20"/>
        <v>-0.31493654490396977</v>
      </c>
      <c r="P115" s="11">
        <f t="shared" si="21"/>
        <v>76</v>
      </c>
      <c r="Q115" s="11">
        <f t="shared" si="22"/>
        <v>-0.31493654490396977</v>
      </c>
      <c r="R115">
        <f t="shared" si="23"/>
        <v>76</v>
      </c>
      <c r="S115">
        <v>112</v>
      </c>
      <c r="T115">
        <f t="shared" si="24"/>
        <v>0.12295081967213117</v>
      </c>
      <c r="U115">
        <f>SUM($T$4:T115)/S115</f>
        <v>1.6100702576112413E-2</v>
      </c>
      <c r="V115">
        <f t="shared" si="25"/>
        <v>2.639459438706953E-3</v>
      </c>
      <c r="X115">
        <f t="shared" si="26"/>
        <v>0.12295081967213117</v>
      </c>
      <c r="Y115">
        <f>SUM($X$4:X115)/S115</f>
        <v>1.6100702576112413E-2</v>
      </c>
      <c r="Z115">
        <f t="shared" si="27"/>
        <v>2.639459438706953E-3</v>
      </c>
    </row>
    <row r="116" spans="1:27" ht="15.75" x14ac:dyDescent="0.25">
      <c r="A116" s="2">
        <v>40835</v>
      </c>
      <c r="B116">
        <v>2.19</v>
      </c>
      <c r="C116">
        <f t="shared" si="16"/>
        <v>7.8817733990147867E-2</v>
      </c>
      <c r="D116">
        <v>2.1602999999999999</v>
      </c>
      <c r="E116">
        <v>11.220700000000001</v>
      </c>
      <c r="F116" s="17">
        <f t="shared" si="14"/>
        <v>2.9140225646950846E-4</v>
      </c>
      <c r="G116" s="17">
        <f t="shared" si="15"/>
        <v>1.0002914022564695</v>
      </c>
      <c r="I116" s="31">
        <f t="shared" si="17"/>
        <v>7.8526331733678359E-2</v>
      </c>
      <c r="J116" s="32">
        <f t="shared" si="18"/>
        <v>6.1663847755477012E-3</v>
      </c>
      <c r="K116" s="11"/>
      <c r="L116" s="11"/>
      <c r="M116" s="11">
        <f t="shared" si="19"/>
        <v>1.6651251493729775</v>
      </c>
      <c r="N116" s="11"/>
      <c r="O116" s="11">
        <f t="shared" si="20"/>
        <v>1.6651251493729775</v>
      </c>
      <c r="P116" s="11">
        <f t="shared" si="21"/>
        <v>7</v>
      </c>
      <c r="Q116" s="11">
        <f t="shared" si="22"/>
        <v>1.6651251493729775</v>
      </c>
      <c r="R116">
        <f t="shared" si="23"/>
        <v>7</v>
      </c>
      <c r="S116">
        <v>113</v>
      </c>
      <c r="T116">
        <f t="shared" si="24"/>
        <v>-0.44262295081967212</v>
      </c>
      <c r="U116">
        <f>SUM($T$4:T116)/S116</f>
        <v>1.2041201218627593E-2</v>
      </c>
      <c r="V116">
        <f t="shared" si="25"/>
        <v>1.4894481388168261E-3</v>
      </c>
      <c r="X116">
        <f t="shared" si="26"/>
        <v>-0.44262295081967212</v>
      </c>
      <c r="Y116">
        <f>SUM($X$4:X116)/S116</f>
        <v>1.2041201218627593E-2</v>
      </c>
      <c r="Z116">
        <f t="shared" si="27"/>
        <v>1.4894481388168261E-3</v>
      </c>
    </row>
    <row r="117" spans="1:27" ht="15.75" x14ac:dyDescent="0.25">
      <c r="A117" s="2">
        <v>40836</v>
      </c>
      <c r="B117">
        <v>2.13</v>
      </c>
      <c r="C117">
        <f t="shared" si="16"/>
        <v>-2.7397260273972629E-2</v>
      </c>
      <c r="D117">
        <v>2.1888000000000001</v>
      </c>
      <c r="E117">
        <v>11.1515</v>
      </c>
      <c r="F117" s="17">
        <f t="shared" si="14"/>
        <v>2.8969661041999828E-4</v>
      </c>
      <c r="G117" s="17">
        <f t="shared" si="15"/>
        <v>1.00028969661042</v>
      </c>
      <c r="I117" s="31">
        <f t="shared" si="17"/>
        <v>-2.7686956884392627E-2</v>
      </c>
      <c r="J117" s="32">
        <f t="shared" si="18"/>
        <v>7.6656758151821629E-4</v>
      </c>
      <c r="K117" s="11"/>
      <c r="L117" s="11"/>
      <c r="M117" s="11">
        <f t="shared" si="19"/>
        <v>-0.58709285407808165</v>
      </c>
      <c r="N117" s="11"/>
      <c r="O117" s="11">
        <f t="shared" si="20"/>
        <v>-0.58709285407808165</v>
      </c>
      <c r="P117" s="11">
        <f t="shared" si="21"/>
        <v>94</v>
      </c>
      <c r="Q117" s="11">
        <f t="shared" si="22"/>
        <v>-0.58709285407808165</v>
      </c>
      <c r="R117">
        <f t="shared" si="23"/>
        <v>94</v>
      </c>
      <c r="S117">
        <v>114</v>
      </c>
      <c r="T117">
        <f t="shared" si="24"/>
        <v>0.27049180327868849</v>
      </c>
      <c r="U117">
        <f>SUM($T$4:T117)/S117</f>
        <v>1.4308311763014092E-2</v>
      </c>
      <c r="V117">
        <f t="shared" si="25"/>
        <v>2.121724322533386E-3</v>
      </c>
      <c r="X117">
        <f t="shared" si="26"/>
        <v>0.27049180327868849</v>
      </c>
      <c r="Y117">
        <f>SUM($X$4:X117)/S117</f>
        <v>1.4308311763014092E-2</v>
      </c>
      <c r="Z117">
        <f t="shared" si="27"/>
        <v>2.121724322533386E-3</v>
      </c>
    </row>
    <row r="118" spans="1:27" ht="15.75" x14ac:dyDescent="0.25">
      <c r="A118" s="2">
        <v>40837</v>
      </c>
      <c r="B118">
        <v>2.25</v>
      </c>
      <c r="C118">
        <f t="shared" si="16"/>
        <v>5.6338028169014134E-2</v>
      </c>
      <c r="D118">
        <v>2.2191999999999998</v>
      </c>
      <c r="E118">
        <v>11.116</v>
      </c>
      <c r="F118" s="17">
        <f t="shared" si="14"/>
        <v>2.8882119311246512E-4</v>
      </c>
      <c r="G118" s="17">
        <f t="shared" si="15"/>
        <v>1.0002888211931125</v>
      </c>
      <c r="I118" s="31">
        <f t="shared" si="17"/>
        <v>5.6049206975901669E-2</v>
      </c>
      <c r="J118" s="32">
        <f t="shared" si="18"/>
        <v>3.1415136026274643E-3</v>
      </c>
      <c r="K118" s="11"/>
      <c r="L118" s="11"/>
      <c r="M118" s="11">
        <f t="shared" si="19"/>
        <v>1.1885050794746126</v>
      </c>
      <c r="N118" s="11"/>
      <c r="O118" s="11">
        <f t="shared" si="20"/>
        <v>1.1885050794746126</v>
      </c>
      <c r="P118" s="11">
        <f t="shared" si="21"/>
        <v>11</v>
      </c>
      <c r="Q118" s="11">
        <f t="shared" si="22"/>
        <v>1.1885050794746126</v>
      </c>
      <c r="R118">
        <f t="shared" si="23"/>
        <v>11</v>
      </c>
      <c r="S118">
        <v>115</v>
      </c>
      <c r="T118">
        <f t="shared" si="24"/>
        <v>-0.4098360655737705</v>
      </c>
      <c r="U118">
        <f>SUM($T$4:T118)/S118</f>
        <v>1.0620099786172487E-2</v>
      </c>
      <c r="V118">
        <f t="shared" si="25"/>
        <v>1.1791317944409097E-3</v>
      </c>
      <c r="X118">
        <f t="shared" si="26"/>
        <v>-0.4098360655737705</v>
      </c>
      <c r="Y118">
        <f>SUM($X$4:X118)/S118</f>
        <v>1.0620099786172487E-2</v>
      </c>
      <c r="Z118">
        <f t="shared" si="27"/>
        <v>1.1791317944409097E-3</v>
      </c>
    </row>
    <row r="119" spans="1:27" ht="15.75" x14ac:dyDescent="0.25">
      <c r="A119" s="2">
        <v>40840</v>
      </c>
      <c r="B119">
        <v>2.39</v>
      </c>
      <c r="C119">
        <f t="shared" si="16"/>
        <v>6.2222222222222276E-2</v>
      </c>
      <c r="D119">
        <v>2.2336</v>
      </c>
      <c r="E119">
        <v>11.0426</v>
      </c>
      <c r="F119" s="17">
        <f t="shared" si="14"/>
        <v>2.8701029048350257E-4</v>
      </c>
      <c r="G119" s="17">
        <f t="shared" si="15"/>
        <v>1.0002870102904835</v>
      </c>
      <c r="I119" s="31">
        <f t="shared" si="17"/>
        <v>6.1935211931738773E-2</v>
      </c>
      <c r="J119" s="32">
        <f t="shared" si="18"/>
        <v>3.8359704770293971E-3</v>
      </c>
      <c r="K119" s="11"/>
      <c r="L119" s="11"/>
      <c r="M119" s="11">
        <f t="shared" si="19"/>
        <v>1.3133158870714601</v>
      </c>
      <c r="N119" s="11"/>
      <c r="O119" s="11">
        <f t="shared" si="20"/>
        <v>1.3133158870714601</v>
      </c>
      <c r="P119" s="11">
        <f t="shared" si="21"/>
        <v>9</v>
      </c>
      <c r="Q119" s="11">
        <f t="shared" si="22"/>
        <v>1.3133158870714601</v>
      </c>
      <c r="R119">
        <f t="shared" si="23"/>
        <v>9</v>
      </c>
      <c r="S119">
        <v>116</v>
      </c>
      <c r="T119">
        <f t="shared" si="24"/>
        <v>-0.42622950819672134</v>
      </c>
      <c r="U119">
        <f>SUM($T$4:T119)/S119</f>
        <v>6.8541548897682299E-3</v>
      </c>
      <c r="V119">
        <f t="shared" si="25"/>
        <v>4.9541954121275569E-4</v>
      </c>
      <c r="X119">
        <f t="shared" si="26"/>
        <v>-0.42622950819672134</v>
      </c>
      <c r="Y119">
        <f>SUM($X$4:X119)/S119</f>
        <v>6.8541548897682299E-3</v>
      </c>
      <c r="Z119">
        <f t="shared" si="27"/>
        <v>4.9541954121275569E-4</v>
      </c>
    </row>
    <row r="120" spans="1:27" ht="15.75" x14ac:dyDescent="0.25">
      <c r="A120" s="2">
        <v>40841</v>
      </c>
      <c r="B120">
        <v>2.68</v>
      </c>
      <c r="C120">
        <f t="shared" si="16"/>
        <v>0.12133891213389122</v>
      </c>
      <c r="D120">
        <v>2.1089000000000002</v>
      </c>
      <c r="E120">
        <v>11.1204</v>
      </c>
      <c r="F120" s="17">
        <f t="shared" si="14"/>
        <v>2.8892971068095186E-4</v>
      </c>
      <c r="G120" s="17">
        <f t="shared" si="15"/>
        <v>1.000288929710681</v>
      </c>
      <c r="I120" s="31">
        <f t="shared" si="17"/>
        <v>0.12104998242321027</v>
      </c>
      <c r="J120" s="32">
        <f t="shared" si="18"/>
        <v>1.4653098244659516E-2</v>
      </c>
      <c r="K120" s="11"/>
      <c r="L120" s="11"/>
      <c r="M120" s="11">
        <f t="shared" si="19"/>
        <v>2.5668252370127949</v>
      </c>
      <c r="N120" s="11"/>
      <c r="O120" s="11">
        <f t="shared" si="20"/>
        <v>2.5668252370127949</v>
      </c>
      <c r="P120" s="11">
        <f t="shared" si="21"/>
        <v>1</v>
      </c>
      <c r="Q120" s="11">
        <f t="shared" si="22"/>
        <v>2.5668252370127949</v>
      </c>
      <c r="R120">
        <f t="shared" si="23"/>
        <v>2</v>
      </c>
      <c r="S120">
        <v>117</v>
      </c>
      <c r="T120">
        <f t="shared" si="24"/>
        <v>-0.49180327868852458</v>
      </c>
      <c r="U120">
        <f>SUM($T$4:T120)/S120</f>
        <v>2.5921255429452142E-3</v>
      </c>
      <c r="V120">
        <f t="shared" si="25"/>
        <v>7.1466948650501412E-5</v>
      </c>
      <c r="X120">
        <f t="shared" si="26"/>
        <v>-0.48360655737704916</v>
      </c>
      <c r="Y120">
        <f>SUM($X$4:X120)/S120</f>
        <v>2.6621829900518416E-3</v>
      </c>
      <c r="Z120">
        <f t="shared" si="27"/>
        <v>7.5382230716818145E-5</v>
      </c>
    </row>
    <row r="121" spans="1:27" ht="15.75" x14ac:dyDescent="0.25">
      <c r="A121" s="2">
        <v>40842</v>
      </c>
      <c r="B121">
        <v>2.61</v>
      </c>
      <c r="C121">
        <f t="shared" si="16"/>
        <v>-2.611940298507473E-2</v>
      </c>
      <c r="D121">
        <v>2.2040999999999999</v>
      </c>
      <c r="E121">
        <v>11.065799999999999</v>
      </c>
      <c r="F121" s="17">
        <f t="shared" si="14"/>
        <v>2.8758280287033422E-4</v>
      </c>
      <c r="G121" s="17">
        <f t="shared" si="15"/>
        <v>1.0002875828028703</v>
      </c>
      <c r="I121" s="31">
        <f t="shared" si="17"/>
        <v>-2.6406985787945064E-2</v>
      </c>
      <c r="J121" s="32">
        <f t="shared" si="18"/>
        <v>6.9732889840473265E-4</v>
      </c>
      <c r="K121" s="11"/>
      <c r="L121" s="11"/>
      <c r="M121" s="11">
        <f t="shared" si="19"/>
        <v>-0.55995148613040169</v>
      </c>
      <c r="N121" s="11"/>
      <c r="O121" s="11">
        <f t="shared" si="20"/>
        <v>-0.55995148613040169</v>
      </c>
      <c r="P121" s="11">
        <f t="shared" si="21"/>
        <v>93</v>
      </c>
      <c r="Q121" s="11">
        <f t="shared" si="22"/>
        <v>-0.55995148613040169</v>
      </c>
      <c r="R121">
        <f t="shared" si="23"/>
        <v>93</v>
      </c>
      <c r="S121">
        <v>118</v>
      </c>
      <c r="T121">
        <f t="shared" si="24"/>
        <v>0.26229508196721307</v>
      </c>
      <c r="U121">
        <f>SUM($T$4:T121)/S121</f>
        <v>4.7929980550152811E-3</v>
      </c>
      <c r="V121">
        <f t="shared" si="25"/>
        <v>2.4643581653953372E-4</v>
      </c>
      <c r="X121">
        <f t="shared" si="26"/>
        <v>0.26229508196721307</v>
      </c>
      <c r="Y121">
        <f>SUM($X$4:X121)/S121</f>
        <v>4.8624617949430387E-3</v>
      </c>
      <c r="Z121">
        <f t="shared" si="27"/>
        <v>2.5363064504173815E-4</v>
      </c>
    </row>
    <row r="122" spans="1:27" ht="15.75" x14ac:dyDescent="0.25">
      <c r="A122" s="2">
        <v>40843</v>
      </c>
      <c r="B122">
        <v>2.69</v>
      </c>
      <c r="C122">
        <f t="shared" si="16"/>
        <v>3.0651340996168612E-2</v>
      </c>
      <c r="D122">
        <v>2.3963999999999999</v>
      </c>
      <c r="E122">
        <v>10.9068</v>
      </c>
      <c r="F122" s="17">
        <f t="shared" si="14"/>
        <v>2.8365672430430422E-4</v>
      </c>
      <c r="G122" s="17">
        <f t="shared" si="15"/>
        <v>1.0002836567243043</v>
      </c>
      <c r="I122" s="31">
        <f t="shared" si="17"/>
        <v>3.0367684271864308E-2</v>
      </c>
      <c r="J122" s="32">
        <f t="shared" si="18"/>
        <v>9.221962480356348E-4</v>
      </c>
      <c r="K122" s="11"/>
      <c r="L122" s="11"/>
      <c r="M122" s="11">
        <f t="shared" si="19"/>
        <v>0.6439368004708762</v>
      </c>
      <c r="N122" s="11"/>
      <c r="O122" s="11">
        <f t="shared" si="20"/>
        <v>0.6439368004708762</v>
      </c>
      <c r="P122" s="11">
        <f t="shared" si="21"/>
        <v>32</v>
      </c>
      <c r="Q122" s="11">
        <f t="shared" si="22"/>
        <v>0.6439368004708762</v>
      </c>
      <c r="R122">
        <f t="shared" si="23"/>
        <v>32</v>
      </c>
      <c r="S122">
        <v>119</v>
      </c>
      <c r="T122">
        <f t="shared" si="24"/>
        <v>-0.23770491803278687</v>
      </c>
      <c r="U122">
        <f>SUM($T$4:T122)/S122</f>
        <v>2.7552004408320694E-3</v>
      </c>
      <c r="V122">
        <f t="shared" si="25"/>
        <v>8.2122218802744217E-5</v>
      </c>
      <c r="X122">
        <f t="shared" si="26"/>
        <v>-0.23770491803278687</v>
      </c>
      <c r="Y122">
        <f>SUM($X$4:X122)/S122</f>
        <v>2.8240804518528712E-3</v>
      </c>
      <c r="Z122">
        <f t="shared" si="27"/>
        <v>8.6279656129633134E-5</v>
      </c>
    </row>
    <row r="123" spans="1:27" s="25" customFormat="1" ht="16.5" thickBot="1" x14ac:dyDescent="0.3">
      <c r="A123" s="24">
        <v>40844</v>
      </c>
      <c r="B123" s="25">
        <v>2.64</v>
      </c>
      <c r="C123" s="25">
        <f t="shared" si="16"/>
        <v>-1.8587360594795474E-2</v>
      </c>
      <c r="D123" s="25">
        <v>2.3167</v>
      </c>
      <c r="E123" s="25">
        <v>10.795500000000001</v>
      </c>
      <c r="F123" s="33">
        <f t="shared" si="14"/>
        <v>2.8090512805278856E-4</v>
      </c>
      <c r="G123" s="33">
        <f t="shared" si="15"/>
        <v>1.0002809051280528</v>
      </c>
      <c r="I123" s="34">
        <f t="shared" si="17"/>
        <v>-1.8868265722848263E-2</v>
      </c>
      <c r="J123" s="35">
        <f t="shared" si="18"/>
        <v>3.5601145138801067E-4</v>
      </c>
      <c r="M123" s="25">
        <f t="shared" si="19"/>
        <v>-0.40009539585677839</v>
      </c>
      <c r="O123" s="11">
        <f t="shared" si="20"/>
        <v>-0.40009539585677839</v>
      </c>
      <c r="P123" s="11">
        <f t="shared" si="21"/>
        <v>80</v>
      </c>
      <c r="Q123" s="11">
        <f t="shared" si="22"/>
        <v>-0.40009539585677839</v>
      </c>
      <c r="R123">
        <f t="shared" si="23"/>
        <v>80</v>
      </c>
      <c r="S123">
        <v>120</v>
      </c>
      <c r="T123">
        <f t="shared" si="24"/>
        <v>0.15573770491803274</v>
      </c>
      <c r="U123">
        <f>SUM($T$4:T123)/S123</f>
        <v>4.0300546448087419E-3</v>
      </c>
      <c r="V123">
        <f t="shared" si="25"/>
        <v>1.7717825934703108E-4</v>
      </c>
      <c r="X123">
        <f t="shared" si="26"/>
        <v>0.15573770491803274</v>
      </c>
      <c r="Y123">
        <f>SUM($X$4:X123)/S123</f>
        <v>4.0983606557377034E-3</v>
      </c>
      <c r="Z123">
        <f t="shared" si="27"/>
        <v>1.8323520070362304E-4</v>
      </c>
    </row>
    <row r="124" spans="1:27" ht="16.5" thickBot="1" x14ac:dyDescent="0.3">
      <c r="A124" s="2">
        <v>40847</v>
      </c>
      <c r="B124">
        <v>2.37</v>
      </c>
      <c r="C124">
        <f t="shared" si="16"/>
        <v>-0.10227272727272728</v>
      </c>
      <c r="D124">
        <v>2.1133000000000002</v>
      </c>
      <c r="E124">
        <v>10.8726</v>
      </c>
      <c r="F124" s="17">
        <f t="shared" si="14"/>
        <v>2.8281151352715916E-4</v>
      </c>
      <c r="G124" s="17">
        <f t="shared" si="15"/>
        <v>1.0002828115135272</v>
      </c>
      <c r="I124" s="31">
        <f t="shared" si="17"/>
        <v>-0.10255553878625444</v>
      </c>
      <c r="J124" s="32">
        <f t="shared" si="18"/>
        <v>1.0517638535738939E-2</v>
      </c>
      <c r="K124" s="11"/>
      <c r="L124" s="11"/>
      <c r="M124" s="11">
        <f t="shared" si="19"/>
        <v>-2.1746566160717431</v>
      </c>
      <c r="N124" s="27" t="s">
        <v>63</v>
      </c>
      <c r="O124" s="16">
        <f>'[1]Market Adj Return'!$C$19</f>
        <v>1.9682884207630684</v>
      </c>
      <c r="P124" s="11">
        <f t="shared" si="21"/>
        <v>2</v>
      </c>
      <c r="Q124" s="11">
        <f>'[1]Market Adj Return'!$C$20</f>
        <v>2.7738205449788764</v>
      </c>
      <c r="R124">
        <f t="shared" si="23"/>
        <v>1</v>
      </c>
      <c r="S124">
        <v>121</v>
      </c>
      <c r="T124">
        <f t="shared" si="24"/>
        <v>-0.48360655737704916</v>
      </c>
      <c r="U124" s="36">
        <f>SUM($T$4:T124)/S124</f>
        <v>0</v>
      </c>
      <c r="V124">
        <f t="shared" si="25"/>
        <v>0</v>
      </c>
      <c r="W124" s="11" t="s">
        <v>70</v>
      </c>
      <c r="X124">
        <f t="shared" si="26"/>
        <v>-0.49180327868852458</v>
      </c>
      <c r="Y124">
        <f>SUM($X$4:X124)/S124</f>
        <v>0</v>
      </c>
      <c r="Z124">
        <f t="shared" si="27"/>
        <v>0</v>
      </c>
      <c r="AA124" s="11" t="s">
        <v>70</v>
      </c>
    </row>
    <row r="125" spans="1:27" ht="15.75" x14ac:dyDescent="0.25">
      <c r="A125" s="2">
        <v>40848</v>
      </c>
      <c r="B125">
        <v>5</v>
      </c>
      <c r="C125">
        <f t="shared" si="16"/>
        <v>1.109704641350211</v>
      </c>
      <c r="D125">
        <v>1.9889000000000001</v>
      </c>
      <c r="E125">
        <v>10.981999999999999</v>
      </c>
      <c r="F125" s="17">
        <f t="shared" si="14"/>
        <v>2.8551428572765047E-4</v>
      </c>
      <c r="G125" s="17">
        <f t="shared" si="15"/>
        <v>1.0002855142857277</v>
      </c>
      <c r="I125" s="31">
        <f t="shared" si="17"/>
        <v>1.1094191270644833</v>
      </c>
      <c r="J125" s="32">
        <f t="shared" si="18"/>
        <v>1.2308107994965203</v>
      </c>
      <c r="K125" s="11"/>
      <c r="L125" s="11"/>
      <c r="M125" s="11">
        <f t="shared" si="19"/>
        <v>23.524869287612567</v>
      </c>
      <c r="N125" s="11"/>
      <c r="O125" s="11"/>
      <c r="P125" s="11"/>
      <c r="Q125" s="11"/>
      <c r="V125">
        <f>SUM(V4:V124)</f>
        <v>0.20736840933155268</v>
      </c>
      <c r="W125">
        <f>SQRT(V125/S124)</f>
        <v>4.139792877514932E-2</v>
      </c>
      <c r="Z125">
        <f>SUM(Z4:Z124)</f>
        <v>0.20738973382080467</v>
      </c>
      <c r="AA125">
        <f>SQRT(Z125/S124)</f>
        <v>4.1400057274364972E-2</v>
      </c>
    </row>
    <row r="126" spans="1:27" ht="15.75" x14ac:dyDescent="0.25">
      <c r="A126" s="2">
        <v>40849</v>
      </c>
      <c r="B126">
        <v>4.9000000000000004</v>
      </c>
      <c r="C126">
        <f t="shared" si="16"/>
        <v>-1.9999999999999928E-2</v>
      </c>
      <c r="D126">
        <v>1.9854000000000001</v>
      </c>
      <c r="E126">
        <v>10.923400000000001</v>
      </c>
      <c r="F126" s="17">
        <f t="shared" si="14"/>
        <v>2.8406687911664008E-4</v>
      </c>
      <c r="G126" s="17">
        <f t="shared" si="15"/>
        <v>1.0002840668791166</v>
      </c>
      <c r="I126" s="31">
        <f t="shared" si="17"/>
        <v>-2.0284066879116568E-2</v>
      </c>
      <c r="J126" s="32">
        <f t="shared" si="18"/>
        <v>4.1144336915647372E-4</v>
      </c>
      <c r="K126" s="11"/>
      <c r="L126" s="11"/>
      <c r="M126" s="11">
        <f t="shared" si="19"/>
        <v>-0.43011699574264978</v>
      </c>
      <c r="N126" s="11"/>
      <c r="O126" s="11"/>
      <c r="P126" s="11"/>
      <c r="Q126" s="11"/>
    </row>
    <row r="127" spans="1:27" ht="15.75" x14ac:dyDescent="0.25">
      <c r="A127" s="2">
        <v>40850</v>
      </c>
      <c r="B127">
        <v>5.4</v>
      </c>
      <c r="C127">
        <f t="shared" si="16"/>
        <v>0.1020408163265306</v>
      </c>
      <c r="D127">
        <v>2.0733999999999999</v>
      </c>
      <c r="E127">
        <v>10.828900000000001</v>
      </c>
      <c r="F127" s="17">
        <f t="shared" si="14"/>
        <v>2.81731143532582E-4</v>
      </c>
      <c r="G127" s="17">
        <f t="shared" si="15"/>
        <v>1.0002817311435326</v>
      </c>
      <c r="I127" s="31">
        <f t="shared" si="17"/>
        <v>0.10175908518299802</v>
      </c>
      <c r="J127" s="32">
        <f t="shared" si="18"/>
        <v>1.0354911417280647E-2</v>
      </c>
      <c r="K127" s="11"/>
      <c r="L127" s="11"/>
      <c r="M127" s="11">
        <f t="shared" si="19"/>
        <v>2.1577680782295734</v>
      </c>
      <c r="N127" s="11"/>
      <c r="O127" s="11"/>
      <c r="P127" s="11"/>
      <c r="Q127" s="11"/>
      <c r="T127" s="11" t="s">
        <v>72</v>
      </c>
      <c r="U127">
        <f>U124</f>
        <v>0</v>
      </c>
      <c r="X127" s="11" t="s">
        <v>72</v>
      </c>
      <c r="Y127">
        <f>Y124</f>
        <v>0</v>
      </c>
    </row>
    <row r="128" spans="1:27" ht="15.75" x14ac:dyDescent="0.25">
      <c r="A128" s="2">
        <v>40851</v>
      </c>
      <c r="B128">
        <v>5.1100000000000003</v>
      </c>
      <c r="C128">
        <f t="shared" si="16"/>
        <v>-5.3703703703703705E-2</v>
      </c>
      <c r="D128">
        <v>2.0327000000000002</v>
      </c>
      <c r="E128">
        <v>10.8323</v>
      </c>
      <c r="F128" s="17">
        <f t="shared" si="14"/>
        <v>2.8181521501857709E-4</v>
      </c>
      <c r="G128" s="17">
        <f t="shared" si="15"/>
        <v>1.0002818152150186</v>
      </c>
      <c r="I128" s="31">
        <f t="shared" si="17"/>
        <v>-5.3985518918722282E-2</v>
      </c>
      <c r="J128" s="32">
        <f t="shared" si="18"/>
        <v>2.9144362529237213E-3</v>
      </c>
      <c r="K128" s="11"/>
      <c r="L128" s="11"/>
      <c r="M128" s="11">
        <f t="shared" si="19"/>
        <v>-1.1447452500186253</v>
      </c>
      <c r="N128" s="11"/>
      <c r="O128" s="11"/>
      <c r="P128" s="11"/>
      <c r="Q128" s="11"/>
      <c r="T128" s="11" t="s">
        <v>73</v>
      </c>
      <c r="U128">
        <f>V125</f>
        <v>0.20736840933155268</v>
      </c>
      <c r="X128" s="11" t="s">
        <v>73</v>
      </c>
      <c r="Y128">
        <f>Z125</f>
        <v>0.20738973382080467</v>
      </c>
    </row>
    <row r="129" spans="1:25" ht="15.75" x14ac:dyDescent="0.25">
      <c r="A129" s="2">
        <v>40854</v>
      </c>
      <c r="B129">
        <v>4.97</v>
      </c>
      <c r="C129">
        <f t="shared" si="16"/>
        <v>-2.7397260273972712E-2</v>
      </c>
      <c r="D129">
        <v>2.0371000000000001</v>
      </c>
      <c r="E129">
        <v>10.834300000000001</v>
      </c>
      <c r="F129" s="17">
        <f t="shared" si="14"/>
        <v>2.8186466763235885E-4</v>
      </c>
      <c r="G129" s="17">
        <f t="shared" si="15"/>
        <v>1.0002818646676324</v>
      </c>
      <c r="I129" s="31">
        <f t="shared" si="17"/>
        <v>-2.7679124941605071E-2</v>
      </c>
      <c r="J129" s="32">
        <f t="shared" si="18"/>
        <v>7.661339575329839E-4</v>
      </c>
      <c r="K129" s="11"/>
      <c r="L129" s="11"/>
      <c r="M129" s="11">
        <f t="shared" si="19"/>
        <v>-0.58692678029599998</v>
      </c>
      <c r="N129" s="11"/>
      <c r="O129" s="11"/>
      <c r="P129" s="11"/>
      <c r="Q129" s="11"/>
      <c r="T129" s="11" t="s">
        <v>74</v>
      </c>
      <c r="U129">
        <f>W125</f>
        <v>4.139792877514932E-2</v>
      </c>
      <c r="X129" s="11" t="s">
        <v>74</v>
      </c>
      <c r="Y129">
        <f>AA125</f>
        <v>4.1400057274364972E-2</v>
      </c>
    </row>
    <row r="130" spans="1:25" ht="15.75" x14ac:dyDescent="0.25">
      <c r="A130" s="2">
        <v>40855</v>
      </c>
      <c r="B130">
        <v>4.9000000000000004</v>
      </c>
      <c r="C130">
        <f t="shared" si="16"/>
        <v>-1.40845070422534E-2</v>
      </c>
      <c r="D130">
        <v>2.0769000000000002</v>
      </c>
      <c r="E130">
        <v>10.7658</v>
      </c>
      <c r="F130" s="17">
        <f t="shared" si="14"/>
        <v>2.8017040866967768E-4</v>
      </c>
      <c r="G130" s="17">
        <f t="shared" si="15"/>
        <v>1.0002801704086697</v>
      </c>
      <c r="I130" s="31">
        <f t="shared" si="17"/>
        <v>-1.4364677450923078E-2</v>
      </c>
      <c r="J130" s="32">
        <f t="shared" si="18"/>
        <v>2.0634395826905794E-4</v>
      </c>
      <c r="K130" s="11"/>
      <c r="L130" s="11"/>
      <c r="M130" s="11">
        <f t="shared" si="19"/>
        <v>-0.30459828134190764</v>
      </c>
      <c r="N130" s="11"/>
      <c r="O130" s="11"/>
      <c r="P130" s="11"/>
      <c r="Q130" s="11"/>
    </row>
    <row r="131" spans="1:25" ht="15.75" x14ac:dyDescent="0.25">
      <c r="A131" s="2">
        <v>40856</v>
      </c>
      <c r="B131">
        <v>4.72</v>
      </c>
      <c r="C131">
        <f t="shared" si="16"/>
        <v>-3.6734693877551142E-2</v>
      </c>
      <c r="D131">
        <v>1.9615</v>
      </c>
      <c r="E131">
        <v>10.922700000000001</v>
      </c>
      <c r="F131" s="17">
        <f t="shared" ref="F131:F194" si="28">(((E131/100)+1)^(1/365)-1)</f>
        <v>2.8404958466810015E-4</v>
      </c>
      <c r="G131" s="17">
        <f t="shared" si="15"/>
        <v>1.0002840495846681</v>
      </c>
      <c r="I131" s="31">
        <f t="shared" si="17"/>
        <v>-3.7018743462219242E-2</v>
      </c>
      <c r="J131" s="32">
        <f t="shared" si="18"/>
        <v>1.3703873675215998E-3</v>
      </c>
      <c r="K131" s="11"/>
      <c r="L131" s="11"/>
      <c r="M131" s="11">
        <f t="shared" si="19"/>
        <v>-0.78497033257815141</v>
      </c>
      <c r="N131" s="11"/>
      <c r="O131" s="11"/>
      <c r="P131" s="11"/>
      <c r="Q131" s="11"/>
    </row>
    <row r="132" spans="1:25" ht="15.75" x14ac:dyDescent="0.25">
      <c r="A132" s="2">
        <v>40857</v>
      </c>
      <c r="B132">
        <v>4.4000000000000004</v>
      </c>
      <c r="C132">
        <f t="shared" si="16"/>
        <v>-6.77966101694914E-2</v>
      </c>
      <c r="D132">
        <v>2.0564</v>
      </c>
      <c r="E132">
        <v>10.9072</v>
      </c>
      <c r="F132" s="17">
        <f t="shared" si="28"/>
        <v>2.836666082726147E-4</v>
      </c>
      <c r="G132" s="17">
        <f t="shared" ref="G132:G195" si="29">1+F132</f>
        <v>1.0002836666082726</v>
      </c>
      <c r="I132" s="31">
        <f t="shared" si="17"/>
        <v>-6.8080276777764015E-2</v>
      </c>
      <c r="J132" s="32">
        <f t="shared" si="18"/>
        <v>4.6349240861369538E-3</v>
      </c>
      <c r="M132" s="11">
        <f t="shared" si="19"/>
        <v>-1.4436199748053327</v>
      </c>
    </row>
    <row r="133" spans="1:25" ht="15.75" x14ac:dyDescent="0.25">
      <c r="A133" s="2">
        <v>40858</v>
      </c>
      <c r="B133">
        <v>4.1500000000000004</v>
      </c>
      <c r="C133">
        <f t="shared" ref="C133:C196" si="30">(B133-B132)/B132</f>
        <v>-5.6818181818181816E-2</v>
      </c>
      <c r="D133">
        <v>2.0564</v>
      </c>
      <c r="E133">
        <v>10.809699999999999</v>
      </c>
      <c r="F133" s="17">
        <f t="shared" si="28"/>
        <v>2.8125633862763344E-4</v>
      </c>
      <c r="G133" s="17">
        <f t="shared" si="29"/>
        <v>1.0002812563386276</v>
      </c>
      <c r="I133" s="31">
        <f t="shared" ref="I133:I196" si="31">C133-F133</f>
        <v>-5.709943815680945E-2</v>
      </c>
      <c r="J133" s="32">
        <f t="shared" ref="J133:J196" si="32">I133^2</f>
        <v>3.2603458378233068E-3</v>
      </c>
      <c r="M133" s="11">
        <f t="shared" ref="M133:M196" si="33">I133/$L$3</f>
        <v>-1.2107748877462656</v>
      </c>
    </row>
    <row r="134" spans="1:25" ht="15.75" x14ac:dyDescent="0.25">
      <c r="A134" s="2">
        <v>40861</v>
      </c>
      <c r="B134">
        <v>4.1399999999999997</v>
      </c>
      <c r="C134">
        <f t="shared" si="30"/>
        <v>-2.4096385542170299E-3</v>
      </c>
      <c r="D134">
        <v>2.0556000000000001</v>
      </c>
      <c r="E134">
        <v>10.8468</v>
      </c>
      <c r="F134" s="17">
        <f t="shared" si="28"/>
        <v>2.8217372630789939E-4</v>
      </c>
      <c r="G134" s="17">
        <f t="shared" si="29"/>
        <v>1.0002821737263079</v>
      </c>
      <c r="I134" s="31">
        <f t="shared" si="31"/>
        <v>-2.6918122805249293E-3</v>
      </c>
      <c r="J134" s="32">
        <f t="shared" si="32"/>
        <v>7.2458533535848204E-6</v>
      </c>
      <c r="M134" s="11">
        <f t="shared" si="33"/>
        <v>-5.7078997920015674E-2</v>
      </c>
    </row>
    <row r="135" spans="1:25" ht="15.75" x14ac:dyDescent="0.25">
      <c r="A135" s="2">
        <v>40862</v>
      </c>
      <c r="B135">
        <v>3.91</v>
      </c>
      <c r="C135">
        <f t="shared" si="30"/>
        <v>-5.5555555555555448E-2</v>
      </c>
      <c r="D135">
        <v>2.0451000000000001</v>
      </c>
      <c r="E135">
        <v>10.820600000000001</v>
      </c>
      <c r="F135" s="17">
        <f t="shared" si="28"/>
        <v>2.8152589939534067E-4</v>
      </c>
      <c r="G135" s="17">
        <f t="shared" si="29"/>
        <v>1.0002815258993953</v>
      </c>
      <c r="I135" s="31">
        <f t="shared" si="31"/>
        <v>-5.5837081454950789E-2</v>
      </c>
      <c r="J135" s="32">
        <f t="shared" si="32"/>
        <v>3.1177796654068093E-3</v>
      </c>
      <c r="M135" s="11">
        <f t="shared" si="33"/>
        <v>-1.1840070272676526</v>
      </c>
    </row>
    <row r="136" spans="1:25" ht="15.75" x14ac:dyDescent="0.25">
      <c r="A136" s="2">
        <v>40863</v>
      </c>
      <c r="B136">
        <v>3.9167999999999998</v>
      </c>
      <c r="C136">
        <f t="shared" si="30"/>
        <v>1.7391304347825307E-3</v>
      </c>
      <c r="D136">
        <v>2</v>
      </c>
      <c r="E136">
        <v>10.886900000000001</v>
      </c>
      <c r="F136" s="17">
        <f t="shared" si="28"/>
        <v>2.8316495199698366E-4</v>
      </c>
      <c r="G136" s="17">
        <f t="shared" si="29"/>
        <v>1.000283164951997</v>
      </c>
      <c r="I136" s="31">
        <f t="shared" si="31"/>
        <v>1.455965482785547E-3</v>
      </c>
      <c r="J136" s="32">
        <f t="shared" si="32"/>
        <v>2.1198354870629512E-6</v>
      </c>
      <c r="M136" s="11">
        <f t="shared" si="33"/>
        <v>3.0873271277046324E-2</v>
      </c>
    </row>
    <row r="137" spans="1:25" ht="15.75" x14ac:dyDescent="0.25">
      <c r="A137" s="2">
        <v>40864</v>
      </c>
      <c r="B137">
        <v>3.73</v>
      </c>
      <c r="C137">
        <f t="shared" si="30"/>
        <v>-4.769199346405225E-2</v>
      </c>
      <c r="D137">
        <v>1.9601999999999999</v>
      </c>
      <c r="E137">
        <v>10.960699999999999</v>
      </c>
      <c r="F137" s="17">
        <f t="shared" si="28"/>
        <v>2.849882687805394E-4</v>
      </c>
      <c r="G137" s="17">
        <f t="shared" si="29"/>
        <v>1.0002849882687805</v>
      </c>
      <c r="I137" s="31">
        <f t="shared" si="31"/>
        <v>-4.7976981732832789E-2</v>
      </c>
      <c r="J137" s="32">
        <f t="shared" si="32"/>
        <v>2.3017907761925713E-3</v>
      </c>
      <c r="M137" s="11">
        <f t="shared" si="33"/>
        <v>-1.0173361866091803</v>
      </c>
    </row>
    <row r="138" spans="1:25" ht="15.75" x14ac:dyDescent="0.25">
      <c r="A138" s="2">
        <v>40865</v>
      </c>
      <c r="B138">
        <v>3.73</v>
      </c>
      <c r="C138">
        <f t="shared" si="30"/>
        <v>0</v>
      </c>
      <c r="D138">
        <v>2.0104000000000002</v>
      </c>
      <c r="E138">
        <v>10.9618</v>
      </c>
      <c r="F138" s="17">
        <f t="shared" si="28"/>
        <v>2.8501543644088301E-4</v>
      </c>
      <c r="G138" s="17">
        <f t="shared" si="29"/>
        <v>1.0002850154364409</v>
      </c>
      <c r="I138" s="31">
        <f t="shared" si="31"/>
        <v>-2.8501543644088301E-4</v>
      </c>
      <c r="J138" s="32">
        <f t="shared" si="32"/>
        <v>8.123379900958702E-8</v>
      </c>
      <c r="M138" s="11">
        <f t="shared" si="33"/>
        <v>-6.0436589956447588E-3</v>
      </c>
    </row>
    <row r="139" spans="1:25" ht="15.75" x14ac:dyDescent="0.25">
      <c r="A139" s="2">
        <v>40868</v>
      </c>
      <c r="B139">
        <v>3.56</v>
      </c>
      <c r="C139">
        <f t="shared" si="30"/>
        <v>-4.5576407506702395E-2</v>
      </c>
      <c r="D139">
        <v>1.9550000000000001</v>
      </c>
      <c r="E139">
        <v>11.0481</v>
      </c>
      <c r="F139" s="17">
        <f t="shared" si="28"/>
        <v>2.8714602618951091E-4</v>
      </c>
      <c r="G139" s="17">
        <f t="shared" si="29"/>
        <v>1.0002871460261895</v>
      </c>
      <c r="I139" s="31">
        <f t="shared" si="31"/>
        <v>-4.5863553532891906E-2</v>
      </c>
      <c r="J139" s="32">
        <f t="shared" si="32"/>
        <v>2.1034655426644417E-3</v>
      </c>
      <c r="M139" s="11">
        <f t="shared" si="33"/>
        <v>-0.97252163371435385</v>
      </c>
    </row>
    <row r="140" spans="1:25" ht="15.75" x14ac:dyDescent="0.25">
      <c r="A140" s="2">
        <v>40869</v>
      </c>
      <c r="B140">
        <v>3.61</v>
      </c>
      <c r="C140">
        <f t="shared" si="30"/>
        <v>1.4044943820224668E-2</v>
      </c>
      <c r="D140">
        <v>1.917</v>
      </c>
      <c r="E140">
        <v>11.0787</v>
      </c>
      <c r="F140" s="17">
        <f t="shared" si="28"/>
        <v>2.8790108790821556E-4</v>
      </c>
      <c r="G140" s="17">
        <f t="shared" si="29"/>
        <v>1.0002879010879082</v>
      </c>
      <c r="I140" s="31">
        <f t="shared" si="31"/>
        <v>1.3757042732316453E-2</v>
      </c>
      <c r="J140" s="32">
        <f t="shared" si="32"/>
        <v>1.8925622473878092E-4</v>
      </c>
      <c r="M140" s="11">
        <f t="shared" si="33"/>
        <v>0.29171358611616433</v>
      </c>
    </row>
    <row r="141" spans="1:25" ht="15.75" x14ac:dyDescent="0.25">
      <c r="A141" s="2">
        <v>40870</v>
      </c>
      <c r="B141">
        <v>3.51</v>
      </c>
      <c r="C141">
        <f t="shared" si="30"/>
        <v>-2.7700831024930775E-2</v>
      </c>
      <c r="D141">
        <v>1.8835</v>
      </c>
      <c r="E141">
        <v>11.1839</v>
      </c>
      <c r="F141" s="17">
        <f t="shared" si="28"/>
        <v>2.9049533950153972E-4</v>
      </c>
      <c r="G141" s="17">
        <f t="shared" si="29"/>
        <v>1.0002904953395015</v>
      </c>
      <c r="I141" s="31">
        <f t="shared" si="31"/>
        <v>-2.7991326364432315E-2</v>
      </c>
      <c r="J141" s="32">
        <f t="shared" si="32"/>
        <v>7.8351435164016362E-4</v>
      </c>
      <c r="M141" s="11">
        <f t="shared" si="33"/>
        <v>-0.59354690923036502</v>
      </c>
    </row>
    <row r="142" spans="1:25" ht="15.75" x14ac:dyDescent="0.25">
      <c r="A142" s="2">
        <v>40872</v>
      </c>
      <c r="B142">
        <v>3.44</v>
      </c>
      <c r="C142">
        <f t="shared" si="30"/>
        <v>-1.9943019943019898E-2</v>
      </c>
      <c r="D142">
        <v>1.9635</v>
      </c>
      <c r="E142">
        <v>11.217599999999999</v>
      </c>
      <c r="F142" s="17">
        <f t="shared" si="28"/>
        <v>2.9132587011604372E-4</v>
      </c>
      <c r="G142" s="17">
        <f t="shared" si="29"/>
        <v>1.000291325870116</v>
      </c>
      <c r="I142" s="31">
        <f t="shared" si="31"/>
        <v>-2.0234345813135941E-2</v>
      </c>
      <c r="J142" s="32">
        <f t="shared" si="32"/>
        <v>4.09428750485572E-4</v>
      </c>
      <c r="M142" s="11">
        <f t="shared" si="33"/>
        <v>-0.42906267682070193</v>
      </c>
    </row>
    <row r="143" spans="1:25" ht="15.75" x14ac:dyDescent="0.25">
      <c r="A143" s="2">
        <v>40875</v>
      </c>
      <c r="B143">
        <v>3.5</v>
      </c>
      <c r="C143">
        <f t="shared" si="30"/>
        <v>1.7441860465116296E-2</v>
      </c>
      <c r="D143">
        <v>1.9739</v>
      </c>
      <c r="E143">
        <v>11.093400000000001</v>
      </c>
      <c r="F143" s="17">
        <f t="shared" si="28"/>
        <v>2.8826373987844711E-4</v>
      </c>
      <c r="G143" s="17">
        <f t="shared" si="29"/>
        <v>1.0002882637398784</v>
      </c>
      <c r="I143" s="31">
        <f t="shared" si="31"/>
        <v>1.7153596725237849E-2</v>
      </c>
      <c r="J143" s="32">
        <f t="shared" si="32"/>
        <v>2.9424588061209068E-4</v>
      </c>
      <c r="M143" s="11">
        <f t="shared" si="33"/>
        <v>0.36373640126558271</v>
      </c>
    </row>
    <row r="144" spans="1:25" ht="15.75" x14ac:dyDescent="0.25">
      <c r="A144" s="2">
        <v>40876</v>
      </c>
      <c r="B144">
        <v>3.26</v>
      </c>
      <c r="C144">
        <f t="shared" si="30"/>
        <v>-6.857142857142863E-2</v>
      </c>
      <c r="D144">
        <v>1.9912999999999998</v>
      </c>
      <c r="E144">
        <v>11.0587</v>
      </c>
      <c r="F144" s="17">
        <f t="shared" si="28"/>
        <v>2.8740760700340928E-4</v>
      </c>
      <c r="G144" s="17">
        <f t="shared" si="29"/>
        <v>1.0002874076070034</v>
      </c>
      <c r="I144" s="31">
        <f t="shared" si="31"/>
        <v>-6.885883617843204E-2</v>
      </c>
      <c r="J144" s="32">
        <f t="shared" si="32"/>
        <v>4.7415393198481414E-3</v>
      </c>
      <c r="M144" s="11">
        <f t="shared" si="33"/>
        <v>-1.460129071941435</v>
      </c>
    </row>
    <row r="145" spans="1:13" ht="15.75" x14ac:dyDescent="0.25">
      <c r="A145" s="2">
        <v>40877</v>
      </c>
      <c r="B145">
        <v>3.5300000000000002</v>
      </c>
      <c r="C145">
        <f t="shared" si="30"/>
        <v>8.2822085889570699E-2</v>
      </c>
      <c r="D145">
        <v>2.0680000000000001</v>
      </c>
      <c r="E145">
        <v>10.8675</v>
      </c>
      <c r="F145" s="17">
        <f t="shared" si="28"/>
        <v>2.8268545104692677E-4</v>
      </c>
      <c r="G145" s="17">
        <f t="shared" si="29"/>
        <v>1.0002826854510469</v>
      </c>
      <c r="I145" s="31">
        <f t="shared" si="31"/>
        <v>8.2539400438523772E-2</v>
      </c>
      <c r="J145" s="32">
        <f t="shared" si="32"/>
        <v>6.8127526247509784E-3</v>
      </c>
      <c r="M145" s="11">
        <f t="shared" si="33"/>
        <v>1.7502209570985006</v>
      </c>
    </row>
    <row r="146" spans="1:13" ht="15.75" x14ac:dyDescent="0.25">
      <c r="A146" s="2">
        <v>40878</v>
      </c>
      <c r="B146">
        <v>3.56</v>
      </c>
      <c r="C146">
        <f t="shared" si="30"/>
        <v>8.4985835694050427E-3</v>
      </c>
      <c r="D146">
        <v>2.0872999999999999</v>
      </c>
      <c r="E146">
        <v>10.854699999999999</v>
      </c>
      <c r="F146" s="17">
        <f t="shared" si="28"/>
        <v>2.8236903346678943E-4</v>
      </c>
      <c r="G146" s="17">
        <f t="shared" si="29"/>
        <v>1.0002823690334668</v>
      </c>
      <c r="I146" s="31">
        <f t="shared" si="31"/>
        <v>8.2162145359382533E-3</v>
      </c>
      <c r="J146" s="32">
        <f t="shared" si="32"/>
        <v>6.750618130056305E-5</v>
      </c>
      <c r="M146" s="11">
        <f t="shared" si="33"/>
        <v>0.17422213866851363</v>
      </c>
    </row>
    <row r="147" spans="1:13" ht="15.75" x14ac:dyDescent="0.25">
      <c r="A147" s="2">
        <v>40879</v>
      </c>
      <c r="B147">
        <v>3.81</v>
      </c>
      <c r="C147">
        <f t="shared" si="30"/>
        <v>7.02247191011236E-2</v>
      </c>
      <c r="D147">
        <v>2.0331000000000001</v>
      </c>
      <c r="E147">
        <v>10.8354</v>
      </c>
      <c r="F147" s="17">
        <f t="shared" si="28"/>
        <v>2.8189186619065332E-4</v>
      </c>
      <c r="G147" s="17">
        <f t="shared" si="29"/>
        <v>1.0002818918661907</v>
      </c>
      <c r="I147" s="31">
        <f t="shared" si="31"/>
        <v>6.9942827234932947E-2</v>
      </c>
      <c r="J147" s="32">
        <f t="shared" si="32"/>
        <v>4.8919990816156779E-3</v>
      </c>
      <c r="M147" s="11">
        <f t="shared" si="33"/>
        <v>1.4831147473196842</v>
      </c>
    </row>
    <row r="148" spans="1:13" ht="15.75" x14ac:dyDescent="0.25">
      <c r="A148" s="2">
        <v>40882</v>
      </c>
      <c r="B148">
        <v>3.79</v>
      </c>
      <c r="C148">
        <f t="shared" si="30"/>
        <v>-5.2493438320210016E-3</v>
      </c>
      <c r="D148">
        <v>2.0436000000000001</v>
      </c>
      <c r="E148">
        <v>10.7803</v>
      </c>
      <c r="F148" s="17">
        <f t="shared" si="28"/>
        <v>2.8052913459308826E-4</v>
      </c>
      <c r="G148" s="17">
        <f t="shared" si="29"/>
        <v>1.0002805291345931</v>
      </c>
      <c r="I148" s="31">
        <f t="shared" si="31"/>
        <v>-5.5298729666140899E-3</v>
      </c>
      <c r="J148" s="32">
        <f t="shared" si="32"/>
        <v>3.0579495026889312E-5</v>
      </c>
      <c r="M148" s="11">
        <f t="shared" si="33"/>
        <v>-0.11725914538801487</v>
      </c>
    </row>
    <row r="149" spans="1:13" ht="15.75" x14ac:dyDescent="0.25">
      <c r="A149" s="2">
        <v>40883</v>
      </c>
      <c r="B149">
        <v>3.67</v>
      </c>
      <c r="C149">
        <f t="shared" si="30"/>
        <v>-3.1662269129287629E-2</v>
      </c>
      <c r="D149">
        <v>2.0891000000000002</v>
      </c>
      <c r="E149">
        <v>10.765000000000001</v>
      </c>
      <c r="F149" s="17">
        <f t="shared" si="28"/>
        <v>2.8015061553166021E-4</v>
      </c>
      <c r="G149" s="17">
        <f t="shared" si="29"/>
        <v>1.0002801506155317</v>
      </c>
      <c r="I149" s="31">
        <f t="shared" si="31"/>
        <v>-3.1942419744819289E-2</v>
      </c>
      <c r="J149" s="32">
        <f t="shared" si="32"/>
        <v>1.0203181791542213E-3</v>
      </c>
      <c r="M149" s="11">
        <f t="shared" si="33"/>
        <v>-0.67732855049582363</v>
      </c>
    </row>
    <row r="150" spans="1:13" ht="15.75" x14ac:dyDescent="0.25">
      <c r="A150" s="2">
        <v>40884</v>
      </c>
      <c r="B150">
        <v>3.7</v>
      </c>
      <c r="C150">
        <f t="shared" si="30"/>
        <v>8.1743869209809951E-3</v>
      </c>
      <c r="D150">
        <v>2.0295999999999998</v>
      </c>
      <c r="E150">
        <v>10.712</v>
      </c>
      <c r="F150" s="17">
        <f t="shared" si="28"/>
        <v>2.7883900243952375E-4</v>
      </c>
      <c r="G150" s="17">
        <f t="shared" si="29"/>
        <v>1.0002788390024395</v>
      </c>
      <c r="I150" s="31">
        <f t="shared" si="31"/>
        <v>7.8955479185414713E-3</v>
      </c>
      <c r="J150" s="32">
        <f t="shared" si="32"/>
        <v>6.2339676933984562E-5</v>
      </c>
      <c r="M150" s="11">
        <f t="shared" si="33"/>
        <v>0.16742250805540115</v>
      </c>
    </row>
    <row r="151" spans="1:13" ht="15.75" x14ac:dyDescent="0.25">
      <c r="A151" s="2">
        <v>40885</v>
      </c>
      <c r="B151">
        <v>3.67</v>
      </c>
      <c r="C151">
        <f t="shared" si="30"/>
        <v>-8.1081081081081745E-3</v>
      </c>
      <c r="D151">
        <v>1.9704000000000002</v>
      </c>
      <c r="E151">
        <v>10.7911</v>
      </c>
      <c r="F151" s="17">
        <f t="shared" si="28"/>
        <v>2.8079629313126908E-4</v>
      </c>
      <c r="G151" s="17">
        <f t="shared" si="29"/>
        <v>1.0002807962931313</v>
      </c>
      <c r="I151" s="31">
        <f t="shared" si="31"/>
        <v>-8.3889044012394436E-3</v>
      </c>
      <c r="J151" s="32">
        <f t="shared" si="32"/>
        <v>7.0373717053134505E-5</v>
      </c>
      <c r="M151" s="11">
        <f t="shared" si="33"/>
        <v>-0.1778839707114272</v>
      </c>
    </row>
    <row r="152" spans="1:13" ht="15.75" x14ac:dyDescent="0.25">
      <c r="A152" s="2">
        <v>40886</v>
      </c>
      <c r="B152">
        <v>3.61</v>
      </c>
      <c r="C152">
        <f t="shared" si="30"/>
        <v>-1.6348773841961869E-2</v>
      </c>
      <c r="D152">
        <v>2.0611000000000002</v>
      </c>
      <c r="E152">
        <v>10.7165</v>
      </c>
      <c r="F152" s="17">
        <f t="shared" si="28"/>
        <v>2.7895039013836609E-4</v>
      </c>
      <c r="G152" s="17">
        <f t="shared" si="29"/>
        <v>1.0002789503901384</v>
      </c>
      <c r="I152" s="31">
        <f t="shared" si="31"/>
        <v>-1.6627724232100235E-2</v>
      </c>
      <c r="J152" s="32">
        <f t="shared" si="32"/>
        <v>2.7648121313877337E-4</v>
      </c>
      <c r="M152" s="11">
        <f t="shared" si="33"/>
        <v>-0.35258544725621099</v>
      </c>
    </row>
    <row r="153" spans="1:13" ht="15.75" x14ac:dyDescent="0.25">
      <c r="A153" s="2">
        <v>40889</v>
      </c>
      <c r="B153">
        <v>3.56</v>
      </c>
      <c r="C153">
        <f t="shared" si="30"/>
        <v>-1.3850415512465325E-2</v>
      </c>
      <c r="D153">
        <v>2.0121000000000002</v>
      </c>
      <c r="E153">
        <v>10.785399999999999</v>
      </c>
      <c r="F153" s="17">
        <f t="shared" si="28"/>
        <v>2.8065529602816497E-4</v>
      </c>
      <c r="G153" s="17">
        <f t="shared" si="29"/>
        <v>1.0002806552960282</v>
      </c>
      <c r="I153" s="31">
        <f t="shared" si="31"/>
        <v>-1.413107080849349E-2</v>
      </c>
      <c r="J153" s="32">
        <f t="shared" si="32"/>
        <v>1.9968716219465686E-4</v>
      </c>
      <c r="M153" s="11">
        <f t="shared" si="33"/>
        <v>-0.29964472898842032</v>
      </c>
    </row>
    <row r="154" spans="1:13" ht="15.75" x14ac:dyDescent="0.25">
      <c r="A154" s="2">
        <v>40890</v>
      </c>
      <c r="B154">
        <v>3.49</v>
      </c>
      <c r="C154">
        <f t="shared" si="30"/>
        <v>-1.9662921348314561E-2</v>
      </c>
      <c r="D154">
        <v>1.9651000000000001</v>
      </c>
      <c r="E154">
        <v>10.824</v>
      </c>
      <c r="F154" s="17">
        <f t="shared" si="28"/>
        <v>2.8160997716053515E-4</v>
      </c>
      <c r="G154" s="17">
        <f t="shared" si="29"/>
        <v>1.0002816099771605</v>
      </c>
      <c r="I154" s="31">
        <f t="shared" si="31"/>
        <v>-1.9944531325475096E-2</v>
      </c>
      <c r="J154" s="32">
        <f t="shared" si="32"/>
        <v>3.977843297928574E-4</v>
      </c>
      <c r="M154" s="11">
        <f t="shared" si="33"/>
        <v>-0.42291725551548448</v>
      </c>
    </row>
    <row r="155" spans="1:13" ht="15.75" x14ac:dyDescent="0.25">
      <c r="A155" s="2">
        <v>40891</v>
      </c>
      <c r="B155">
        <v>3.45</v>
      </c>
      <c r="C155">
        <f t="shared" si="30"/>
        <v>-1.1461318051575941E-2</v>
      </c>
      <c r="D155">
        <v>1.9026999999999998</v>
      </c>
      <c r="E155">
        <v>10.8727</v>
      </c>
      <c r="F155" s="17">
        <f t="shared" si="28"/>
        <v>2.8281398528262613E-4</v>
      </c>
      <c r="G155" s="17">
        <f t="shared" si="29"/>
        <v>1.0002828139852826</v>
      </c>
      <c r="I155" s="31">
        <f t="shared" si="31"/>
        <v>-1.1744132036858567E-2</v>
      </c>
      <c r="J155" s="32">
        <f t="shared" si="32"/>
        <v>1.3792463729916777E-4</v>
      </c>
      <c r="M155" s="11">
        <f t="shared" si="33"/>
        <v>-0.2490304739874046</v>
      </c>
    </row>
    <row r="156" spans="1:13" ht="15.75" x14ac:dyDescent="0.25">
      <c r="A156" s="2">
        <v>40892</v>
      </c>
      <c r="B156">
        <v>3.38</v>
      </c>
      <c r="C156">
        <f t="shared" si="30"/>
        <v>-2.028985507246385E-2</v>
      </c>
      <c r="D156">
        <v>1.9079000000000002</v>
      </c>
      <c r="E156">
        <v>10.851800000000001</v>
      </c>
      <c r="F156" s="17">
        <f t="shared" si="28"/>
        <v>2.8229734004625584E-4</v>
      </c>
      <c r="G156" s="17">
        <f t="shared" si="29"/>
        <v>1.0002822973400463</v>
      </c>
      <c r="I156" s="31">
        <f t="shared" si="31"/>
        <v>-2.0572152412510106E-2</v>
      </c>
      <c r="J156" s="32">
        <f t="shared" si="32"/>
        <v>4.2321345488354536E-4</v>
      </c>
      <c r="M156" s="11">
        <f t="shared" si="33"/>
        <v>-0.43622575513881012</v>
      </c>
    </row>
    <row r="157" spans="1:13" ht="15.75" x14ac:dyDescent="0.25">
      <c r="A157" s="2">
        <v>40893</v>
      </c>
      <c r="B157">
        <v>3.32</v>
      </c>
      <c r="C157">
        <f t="shared" si="30"/>
        <v>-1.7751479289940846E-2</v>
      </c>
      <c r="D157">
        <v>1.8473999999999999</v>
      </c>
      <c r="E157">
        <v>10.8497</v>
      </c>
      <c r="F157" s="17">
        <f t="shared" si="28"/>
        <v>2.8224542295340882E-4</v>
      </c>
      <c r="G157" s="17">
        <f t="shared" si="29"/>
        <v>1.0002822454229534</v>
      </c>
      <c r="I157" s="31">
        <f t="shared" si="31"/>
        <v>-1.8033724712894255E-2</v>
      </c>
      <c r="J157" s="32">
        <f t="shared" si="32"/>
        <v>3.2521522702045296E-4</v>
      </c>
      <c r="M157" s="11">
        <f t="shared" si="33"/>
        <v>-0.3823992270280801</v>
      </c>
    </row>
    <row r="158" spans="1:13" ht="15.75" x14ac:dyDescent="0.25">
      <c r="A158" s="2">
        <v>40896</v>
      </c>
      <c r="B158">
        <v>3.3</v>
      </c>
      <c r="C158">
        <f t="shared" si="30"/>
        <v>-6.0240963855421742E-3</v>
      </c>
      <c r="D158">
        <v>1.8096000000000001</v>
      </c>
      <c r="E158">
        <v>10.8756</v>
      </c>
      <c r="F158" s="17">
        <f t="shared" si="28"/>
        <v>2.8288566522594039E-4</v>
      </c>
      <c r="G158" s="17">
        <f t="shared" si="29"/>
        <v>1.0002828856652259</v>
      </c>
      <c r="I158" s="31">
        <f t="shared" si="31"/>
        <v>-6.3069820507681146E-3</v>
      </c>
      <c r="J158" s="32">
        <f t="shared" si="32"/>
        <v>3.9778022588711173E-5</v>
      </c>
      <c r="M158" s="11">
        <f t="shared" si="33"/>
        <v>-0.13373748903737326</v>
      </c>
    </row>
    <row r="159" spans="1:13" ht="15.75" x14ac:dyDescent="0.25">
      <c r="A159" s="2">
        <v>40897</v>
      </c>
      <c r="B159">
        <v>3.31</v>
      </c>
      <c r="C159">
        <f t="shared" si="30"/>
        <v>3.0303030303031006E-3</v>
      </c>
      <c r="D159">
        <v>1.9233</v>
      </c>
      <c r="E159">
        <v>10.7599</v>
      </c>
      <c r="F159" s="17">
        <f t="shared" si="28"/>
        <v>2.8002443092400853E-4</v>
      </c>
      <c r="G159" s="17">
        <f t="shared" si="29"/>
        <v>1.000280024430924</v>
      </c>
      <c r="I159" s="31">
        <f t="shared" si="31"/>
        <v>2.750278599379092E-3</v>
      </c>
      <c r="J159" s="32">
        <f t="shared" si="32"/>
        <v>7.5640323742026203E-6</v>
      </c>
      <c r="M159" s="11">
        <f t="shared" si="33"/>
        <v>5.831875706533652E-2</v>
      </c>
    </row>
    <row r="160" spans="1:13" ht="15.75" x14ac:dyDescent="0.25">
      <c r="A160" s="2">
        <v>40898</v>
      </c>
      <c r="B160">
        <v>3.43</v>
      </c>
      <c r="C160">
        <f t="shared" si="30"/>
        <v>3.6253776435045348E-2</v>
      </c>
      <c r="D160">
        <v>1.9668000000000001</v>
      </c>
      <c r="E160">
        <v>10.714700000000001</v>
      </c>
      <c r="F160" s="17">
        <f t="shared" si="28"/>
        <v>2.7890583560052917E-4</v>
      </c>
      <c r="G160" s="17">
        <f t="shared" si="29"/>
        <v>1.0002789058356005</v>
      </c>
      <c r="I160" s="31">
        <f t="shared" si="31"/>
        <v>3.5974870599444819E-2</v>
      </c>
      <c r="J160" s="32">
        <f t="shared" si="32"/>
        <v>1.2941913146467992E-3</v>
      </c>
      <c r="M160" s="11">
        <f t="shared" si="33"/>
        <v>0.76283535036035621</v>
      </c>
    </row>
    <row r="161" spans="1:13" ht="15.75" x14ac:dyDescent="0.25">
      <c r="A161" s="2">
        <v>40899</v>
      </c>
      <c r="B161">
        <v>3.69</v>
      </c>
      <c r="C161">
        <f t="shared" si="30"/>
        <v>7.5801749271136962E-2</v>
      </c>
      <c r="D161">
        <v>1.9476</v>
      </c>
      <c r="E161">
        <v>10.682700000000001</v>
      </c>
      <c r="F161" s="17">
        <f t="shared" si="28"/>
        <v>2.7811363433016822E-4</v>
      </c>
      <c r="G161" s="17">
        <f t="shared" si="29"/>
        <v>1.0002781136343302</v>
      </c>
      <c r="I161" s="31">
        <f t="shared" si="31"/>
        <v>7.5523635636806793E-2</v>
      </c>
      <c r="J161" s="32">
        <f t="shared" si="32"/>
        <v>5.7038195398011532E-3</v>
      </c>
      <c r="M161" s="11">
        <f t="shared" si="33"/>
        <v>1.6014539619325412</v>
      </c>
    </row>
    <row r="162" spans="1:13" ht="15.75" x14ac:dyDescent="0.25">
      <c r="A162" s="2">
        <v>40900</v>
      </c>
      <c r="B162">
        <v>3.66</v>
      </c>
      <c r="C162">
        <f t="shared" si="30"/>
        <v>-8.1300813008129552E-3</v>
      </c>
      <c r="D162">
        <v>2.0244</v>
      </c>
      <c r="E162">
        <v>10.636200000000001</v>
      </c>
      <c r="F162" s="17">
        <f t="shared" si="28"/>
        <v>2.7696205965921372E-4</v>
      </c>
      <c r="G162" s="17">
        <f t="shared" si="29"/>
        <v>1.0002769620596592</v>
      </c>
      <c r="I162" s="31">
        <f t="shared" si="31"/>
        <v>-8.4070433604721689E-3</v>
      </c>
      <c r="J162" s="32">
        <f t="shared" si="32"/>
        <v>7.067837806485918E-5</v>
      </c>
      <c r="M162" s="11">
        <f t="shared" si="33"/>
        <v>-0.17826860140198711</v>
      </c>
    </row>
    <row r="163" spans="1:13" ht="15.75" x14ac:dyDescent="0.25">
      <c r="A163" s="2">
        <v>40904</v>
      </c>
      <c r="B163">
        <v>3.5300000000000002</v>
      </c>
      <c r="C163">
        <f t="shared" si="30"/>
        <v>-3.5519125683060079E-2</v>
      </c>
      <c r="D163">
        <v>2.0051999999999999</v>
      </c>
      <c r="E163">
        <v>10.638199999999999</v>
      </c>
      <c r="F163" s="17">
        <f t="shared" si="28"/>
        <v>2.7701159968551714E-4</v>
      </c>
      <c r="G163" s="17">
        <f t="shared" si="29"/>
        <v>1.0002770115996855</v>
      </c>
      <c r="I163" s="31">
        <f t="shared" si="31"/>
        <v>-3.5796137282745596E-2</v>
      </c>
      <c r="J163" s="32">
        <f t="shared" si="32"/>
        <v>1.2813634443651692E-3</v>
      </c>
      <c r="M163" s="11">
        <f t="shared" si="33"/>
        <v>-0.75904536890959806</v>
      </c>
    </row>
    <row r="164" spans="1:13" ht="15.75" x14ac:dyDescent="0.25">
      <c r="A164" s="2">
        <v>40905</v>
      </c>
      <c r="B164">
        <v>3.51</v>
      </c>
      <c r="C164">
        <f t="shared" si="30"/>
        <v>-5.6657223796035298E-3</v>
      </c>
      <c r="D164">
        <v>1.9161999999999999</v>
      </c>
      <c r="E164">
        <v>10.702400000000001</v>
      </c>
      <c r="F164" s="17">
        <f t="shared" si="28"/>
        <v>2.7860136025714688E-4</v>
      </c>
      <c r="G164" s="17">
        <f t="shared" si="29"/>
        <v>1.0002786013602571</v>
      </c>
      <c r="I164" s="31">
        <f t="shared" si="31"/>
        <v>-5.9443237398606767E-3</v>
      </c>
      <c r="J164" s="32">
        <f t="shared" si="32"/>
        <v>3.5334984724271225E-5</v>
      </c>
      <c r="M164" s="11">
        <f t="shared" si="33"/>
        <v>-0.12604743831439888</v>
      </c>
    </row>
    <row r="165" spans="1:13" ht="15.75" x14ac:dyDescent="0.25">
      <c r="A165" s="2">
        <v>40906</v>
      </c>
      <c r="B165">
        <v>3.39</v>
      </c>
      <c r="C165">
        <f t="shared" si="30"/>
        <v>-3.4188034188034094E-2</v>
      </c>
      <c r="D165">
        <v>1.8988</v>
      </c>
      <c r="E165">
        <v>10.6609</v>
      </c>
      <c r="F165" s="17">
        <f t="shared" si="28"/>
        <v>2.7757381639914591E-4</v>
      </c>
      <c r="G165" s="17">
        <f t="shared" si="29"/>
        <v>1.0002775738163991</v>
      </c>
      <c r="I165" s="31">
        <f t="shared" si="31"/>
        <v>-3.446560800443324E-2</v>
      </c>
      <c r="J165" s="32">
        <f t="shared" si="32"/>
        <v>1.1878781351152526E-3</v>
      </c>
      <c r="M165" s="11">
        <f t="shared" si="33"/>
        <v>-0.73083193127177704</v>
      </c>
    </row>
    <row r="166" spans="1:13" ht="15.75" x14ac:dyDescent="0.25">
      <c r="A166" s="2">
        <v>40907</v>
      </c>
      <c r="B166">
        <v>3.38</v>
      </c>
      <c r="C166">
        <f t="shared" si="30"/>
        <v>-2.9498525073746993E-3</v>
      </c>
      <c r="D166">
        <v>1.8761999999999999</v>
      </c>
      <c r="E166">
        <v>10.686999999999999</v>
      </c>
      <c r="F166" s="17">
        <f t="shared" si="28"/>
        <v>2.7822009965894345E-4</v>
      </c>
      <c r="G166" s="17">
        <f t="shared" si="29"/>
        <v>1.0002782200996589</v>
      </c>
      <c r="I166" s="31">
        <f t="shared" si="31"/>
        <v>-3.2280726070336428E-3</v>
      </c>
      <c r="J166" s="32">
        <f t="shared" si="32"/>
        <v>1.0420452756280978E-5</v>
      </c>
      <c r="M166" s="11">
        <f t="shared" si="33"/>
        <v>-6.845022253431482E-2</v>
      </c>
    </row>
    <row r="167" spans="1:13" ht="15.75" x14ac:dyDescent="0.25">
      <c r="A167" s="2">
        <v>40911</v>
      </c>
      <c r="B167">
        <v>3.67</v>
      </c>
      <c r="C167">
        <f t="shared" si="30"/>
        <v>8.5798816568047345E-2</v>
      </c>
      <c r="D167">
        <v>1.9474</v>
      </c>
      <c r="E167">
        <v>11.0021</v>
      </c>
      <c r="F167" s="17">
        <f t="shared" si="28"/>
        <v>2.8601057559529686E-4</v>
      </c>
      <c r="G167" s="17">
        <f t="shared" si="29"/>
        <v>1.0002860105755953</v>
      </c>
      <c r="I167" s="31">
        <f t="shared" si="31"/>
        <v>8.5512805992452048E-2</v>
      </c>
      <c r="J167" s="32">
        <f t="shared" si="32"/>
        <v>7.3124399887027434E-3</v>
      </c>
      <c r="M167" s="11">
        <f t="shared" si="33"/>
        <v>1.8132710481676069</v>
      </c>
    </row>
    <row r="168" spans="1:13" ht="15.75" x14ac:dyDescent="0.25">
      <c r="A168" s="2">
        <v>40912</v>
      </c>
      <c r="B168">
        <v>3.64</v>
      </c>
      <c r="C168">
        <f t="shared" si="30"/>
        <v>-8.1743869209808737E-3</v>
      </c>
      <c r="D168">
        <v>1.9771000000000001</v>
      </c>
      <c r="E168">
        <v>11.111700000000001</v>
      </c>
      <c r="F168" s="17">
        <f t="shared" si="28"/>
        <v>2.8871513771222546E-4</v>
      </c>
      <c r="G168" s="17">
        <f t="shared" si="29"/>
        <v>1.0002887151377122</v>
      </c>
      <c r="I168" s="31">
        <f t="shared" si="31"/>
        <v>-8.4631020586930991E-3</v>
      </c>
      <c r="J168" s="32">
        <f t="shared" si="32"/>
        <v>7.1624096455855378E-5</v>
      </c>
      <c r="M168" s="11">
        <f t="shared" si="33"/>
        <v>-0.17945730774020446</v>
      </c>
    </row>
    <row r="169" spans="1:13" ht="15.75" x14ac:dyDescent="0.25">
      <c r="A169" s="2">
        <v>40913</v>
      </c>
      <c r="B169">
        <v>3.56</v>
      </c>
      <c r="C169">
        <f t="shared" si="30"/>
        <v>-2.1978021978021997E-2</v>
      </c>
      <c r="D169">
        <v>1.9946000000000002</v>
      </c>
      <c r="E169">
        <v>11.1309</v>
      </c>
      <c r="F169" s="17">
        <f t="shared" si="28"/>
        <v>2.8918865574634189E-4</v>
      </c>
      <c r="G169" s="17">
        <f t="shared" si="29"/>
        <v>1.0002891886557463</v>
      </c>
      <c r="I169" s="31">
        <f t="shared" si="31"/>
        <v>-2.2267210633768339E-2</v>
      </c>
      <c r="J169" s="32">
        <f t="shared" si="32"/>
        <v>4.9582866940860583E-4</v>
      </c>
      <c r="M169" s="11">
        <f t="shared" si="33"/>
        <v>-0.47216890963940422</v>
      </c>
    </row>
    <row r="170" spans="1:13" ht="15.75" x14ac:dyDescent="0.25">
      <c r="A170" s="2">
        <v>40914</v>
      </c>
      <c r="B170">
        <v>3.58</v>
      </c>
      <c r="C170">
        <f t="shared" si="30"/>
        <v>5.6179775280898927E-3</v>
      </c>
      <c r="D170">
        <v>1.9578</v>
      </c>
      <c r="E170">
        <v>11.25</v>
      </c>
      <c r="F170" s="17">
        <f t="shared" si="28"/>
        <v>2.9212412585777336E-4</v>
      </c>
      <c r="G170" s="17">
        <f t="shared" si="29"/>
        <v>1.0002921241258578</v>
      </c>
      <c r="I170" s="31">
        <f t="shared" si="31"/>
        <v>5.3258534022321193E-3</v>
      </c>
      <c r="J170" s="32">
        <f t="shared" si="32"/>
        <v>2.8364714462067441E-5</v>
      </c>
      <c r="M170" s="11">
        <f t="shared" si="33"/>
        <v>0.11293297733563862</v>
      </c>
    </row>
    <row r="171" spans="1:13" ht="15.75" x14ac:dyDescent="0.25">
      <c r="A171" s="2">
        <v>40917</v>
      </c>
      <c r="B171">
        <v>3.48</v>
      </c>
      <c r="C171">
        <f t="shared" si="30"/>
        <v>-2.7932960893854771E-2</v>
      </c>
      <c r="D171">
        <v>1.9578</v>
      </c>
      <c r="E171">
        <v>11.255000000000001</v>
      </c>
      <c r="F171" s="17">
        <f t="shared" si="28"/>
        <v>2.9224729282195661E-4</v>
      </c>
      <c r="G171" s="17">
        <f t="shared" si="29"/>
        <v>1.000292247292822</v>
      </c>
      <c r="I171" s="31">
        <f t="shared" si="31"/>
        <v>-2.8225208186676728E-2</v>
      </c>
      <c r="J171" s="32">
        <f t="shared" si="32"/>
        <v>7.9666237718124301E-4</v>
      </c>
      <c r="M171" s="11">
        <f t="shared" si="33"/>
        <v>-0.59850629668171251</v>
      </c>
    </row>
    <row r="172" spans="1:13" ht="15.75" x14ac:dyDescent="0.25">
      <c r="A172" s="2">
        <v>40918</v>
      </c>
      <c r="B172">
        <v>3.31</v>
      </c>
      <c r="C172">
        <f t="shared" si="30"/>
        <v>-4.885057471264366E-2</v>
      </c>
      <c r="D172">
        <v>1.9683000000000002</v>
      </c>
      <c r="E172">
        <v>11.257300000000001</v>
      </c>
      <c r="F172" s="17">
        <f t="shared" si="28"/>
        <v>2.9230394777179924E-4</v>
      </c>
      <c r="G172" s="17">
        <f t="shared" si="29"/>
        <v>1.0002923039477718</v>
      </c>
      <c r="I172" s="31">
        <f t="shared" si="31"/>
        <v>-4.9142878660415459E-2</v>
      </c>
      <c r="J172" s="32">
        <f t="shared" si="32"/>
        <v>2.4150225230323173E-3</v>
      </c>
      <c r="M172" s="11">
        <f t="shared" si="33"/>
        <v>-1.0420586491619801</v>
      </c>
    </row>
    <row r="173" spans="1:13" ht="15.75" x14ac:dyDescent="0.25">
      <c r="A173" s="2">
        <v>40919</v>
      </c>
      <c r="B173">
        <v>3.25</v>
      </c>
      <c r="C173">
        <f t="shared" si="30"/>
        <v>-1.8126888217522674E-2</v>
      </c>
      <c r="D173">
        <v>1.9036999999999999</v>
      </c>
      <c r="E173">
        <v>11.259600000000001</v>
      </c>
      <c r="F173" s="17">
        <f t="shared" si="28"/>
        <v>2.9236060155368726E-4</v>
      </c>
      <c r="G173" s="17">
        <f t="shared" si="29"/>
        <v>1.0002923606015537</v>
      </c>
      <c r="I173" s="31">
        <f t="shared" si="31"/>
        <v>-1.8419248819076361E-2</v>
      </c>
      <c r="J173" s="32">
        <f t="shared" si="32"/>
        <v>3.3926872705904594E-4</v>
      </c>
      <c r="M173" s="11">
        <f t="shared" si="33"/>
        <v>-0.39057413945198549</v>
      </c>
    </row>
    <row r="174" spans="1:13" ht="15.75" x14ac:dyDescent="0.25">
      <c r="A174" s="2">
        <v>40920</v>
      </c>
      <c r="B174">
        <v>3.29</v>
      </c>
      <c r="C174">
        <f t="shared" si="30"/>
        <v>1.2307692307692318E-2</v>
      </c>
      <c r="D174">
        <v>1.9228000000000001</v>
      </c>
      <c r="E174">
        <v>11.212899999999999</v>
      </c>
      <c r="F174" s="17">
        <f t="shared" si="28"/>
        <v>2.9121005449828097E-4</v>
      </c>
      <c r="G174" s="17">
        <f t="shared" si="29"/>
        <v>1.0002912100544983</v>
      </c>
      <c r="I174" s="31">
        <f t="shared" si="31"/>
        <v>1.2016482253194037E-2</v>
      </c>
      <c r="J174" s="32">
        <f t="shared" si="32"/>
        <v>1.4439584574132725E-4</v>
      </c>
      <c r="M174" s="11">
        <f t="shared" si="33"/>
        <v>0.25480557113819718</v>
      </c>
    </row>
    <row r="175" spans="1:13" ht="15.75" x14ac:dyDescent="0.25">
      <c r="A175" s="2">
        <v>40921</v>
      </c>
      <c r="B175">
        <v>3.2500999999999998</v>
      </c>
      <c r="C175">
        <f t="shared" si="30"/>
        <v>-1.2127659574468166E-2</v>
      </c>
      <c r="D175">
        <v>1.8635999999999999</v>
      </c>
      <c r="E175">
        <v>11.2049</v>
      </c>
      <c r="F175" s="17">
        <f t="shared" si="28"/>
        <v>2.9101291030597665E-4</v>
      </c>
      <c r="G175" s="17">
        <f t="shared" si="29"/>
        <v>1.000291012910306</v>
      </c>
      <c r="I175" s="31">
        <f t="shared" si="31"/>
        <v>-1.2418672484774143E-2</v>
      </c>
      <c r="J175" s="32">
        <f t="shared" si="32"/>
        <v>1.5422342628408639E-4</v>
      </c>
      <c r="M175" s="11">
        <f t="shared" si="33"/>
        <v>-0.26333388329350649</v>
      </c>
    </row>
    <row r="176" spans="1:13" ht="15.75" x14ac:dyDescent="0.25">
      <c r="A176" s="2">
        <v>40925</v>
      </c>
      <c r="B176">
        <v>3.2800000000000002</v>
      </c>
      <c r="C176">
        <f t="shared" si="30"/>
        <v>9.1997169317868631E-3</v>
      </c>
      <c r="D176">
        <v>1.8566</v>
      </c>
      <c r="E176">
        <v>11.207699999999999</v>
      </c>
      <c r="F176" s="17">
        <f t="shared" si="28"/>
        <v>2.9108191238202963E-4</v>
      </c>
      <c r="G176" s="17">
        <f t="shared" si="29"/>
        <v>1.000291081912382</v>
      </c>
      <c r="I176" s="31">
        <f t="shared" si="31"/>
        <v>8.9086350194048335E-3</v>
      </c>
      <c r="J176" s="32">
        <f t="shared" si="32"/>
        <v>7.9363777908966158E-5</v>
      </c>
      <c r="M176" s="11">
        <f t="shared" si="33"/>
        <v>0.18890468827329435</v>
      </c>
    </row>
    <row r="177" spans="1:13" ht="15.75" x14ac:dyDescent="0.25">
      <c r="A177" s="2">
        <v>40926</v>
      </c>
      <c r="B177">
        <v>3.03</v>
      </c>
      <c r="C177">
        <f t="shared" si="30"/>
        <v>-7.6219512195122074E-2</v>
      </c>
      <c r="D177">
        <v>1.8982999999999999</v>
      </c>
      <c r="E177">
        <v>11.1488</v>
      </c>
      <c r="F177" s="17">
        <f t="shared" si="28"/>
        <v>2.8963003918303087E-4</v>
      </c>
      <c r="G177" s="17">
        <f t="shared" si="29"/>
        <v>1.000289630039183</v>
      </c>
      <c r="I177" s="31">
        <f t="shared" si="31"/>
        <v>-7.6509142234305105E-2</v>
      </c>
      <c r="J177" s="32">
        <f t="shared" si="32"/>
        <v>5.853648845429129E-3</v>
      </c>
      <c r="M177" s="11">
        <f t="shared" si="33"/>
        <v>-1.6223513066083735</v>
      </c>
    </row>
    <row r="178" spans="1:13" ht="15.75" x14ac:dyDescent="0.25">
      <c r="A178" s="2">
        <v>40927</v>
      </c>
      <c r="B178">
        <v>3.2</v>
      </c>
      <c r="C178">
        <f t="shared" si="30"/>
        <v>5.6105610561056229E-2</v>
      </c>
      <c r="D178">
        <v>1.9769999999999999</v>
      </c>
      <c r="E178">
        <v>11.118499999999999</v>
      </c>
      <c r="F178" s="17">
        <f t="shared" si="28"/>
        <v>2.8888285134742731E-4</v>
      </c>
      <c r="G178" s="17">
        <f t="shared" si="29"/>
        <v>1.0002888828513474</v>
      </c>
      <c r="I178" s="31">
        <f t="shared" si="31"/>
        <v>5.5816727709708802E-2</v>
      </c>
      <c r="J178" s="32">
        <f t="shared" si="32"/>
        <v>3.1155070922197744E-3</v>
      </c>
      <c r="M178" s="11">
        <f t="shared" si="33"/>
        <v>1.1835754327650427</v>
      </c>
    </row>
    <row r="179" spans="1:13" ht="15.75" x14ac:dyDescent="0.25">
      <c r="A179" s="2">
        <v>40928</v>
      </c>
      <c r="B179">
        <v>3.13</v>
      </c>
      <c r="C179">
        <f t="shared" si="30"/>
        <v>-2.1875000000000089E-2</v>
      </c>
      <c r="D179">
        <v>2.0246</v>
      </c>
      <c r="E179">
        <v>11.104900000000001</v>
      </c>
      <c r="F179" s="17">
        <f t="shared" si="28"/>
        <v>2.8854741384076732E-4</v>
      </c>
      <c r="G179" s="17">
        <f t="shared" si="29"/>
        <v>1.0002885474138408</v>
      </c>
      <c r="I179" s="31">
        <f t="shared" si="31"/>
        <v>-2.2163547413840856E-2</v>
      </c>
      <c r="J179" s="32">
        <f t="shared" si="32"/>
        <v>4.9122283396557166E-4</v>
      </c>
      <c r="M179" s="11">
        <f t="shared" si="33"/>
        <v>-0.46997076500746537</v>
      </c>
    </row>
    <row r="180" spans="1:13" ht="15.75" x14ac:dyDescent="0.25">
      <c r="A180" s="2">
        <v>40931</v>
      </c>
      <c r="B180">
        <v>3.03</v>
      </c>
      <c r="C180">
        <f t="shared" si="30"/>
        <v>-3.1948881789137407E-2</v>
      </c>
      <c r="D180">
        <v>2.0510999999999999</v>
      </c>
      <c r="E180">
        <v>11.1067</v>
      </c>
      <c r="F180" s="17">
        <f t="shared" si="28"/>
        <v>2.8859181233231723E-4</v>
      </c>
      <c r="G180" s="17">
        <f t="shared" si="29"/>
        <v>1.0002885918123323</v>
      </c>
      <c r="I180" s="31">
        <f t="shared" si="31"/>
        <v>-3.2237473601469724E-2</v>
      </c>
      <c r="J180" s="32">
        <f t="shared" si="32"/>
        <v>1.0392547042054573E-3</v>
      </c>
      <c r="M180" s="11">
        <f t="shared" si="33"/>
        <v>-0.68358507090472775</v>
      </c>
    </row>
    <row r="181" spans="1:13" ht="15.75" x14ac:dyDescent="0.25">
      <c r="A181" s="2">
        <v>40932</v>
      </c>
      <c r="B181">
        <v>2.86</v>
      </c>
      <c r="C181">
        <f t="shared" si="30"/>
        <v>-5.6105610561056084E-2</v>
      </c>
      <c r="D181">
        <v>2.06</v>
      </c>
      <c r="E181">
        <v>11.1144</v>
      </c>
      <c r="F181" s="17">
        <f t="shared" si="28"/>
        <v>2.8878173111612782E-4</v>
      </c>
      <c r="G181" s="17">
        <f t="shared" si="29"/>
        <v>1.0002887817311161</v>
      </c>
      <c r="I181" s="31">
        <f t="shared" si="31"/>
        <v>-5.6394392292172212E-2</v>
      </c>
      <c r="J181" s="32">
        <f t="shared" si="32"/>
        <v>3.1803274820034126E-3</v>
      </c>
      <c r="M181" s="11">
        <f t="shared" si="33"/>
        <v>-1.1958246210681982</v>
      </c>
    </row>
    <row r="182" spans="1:13" ht="15.75" x14ac:dyDescent="0.25">
      <c r="A182" s="2">
        <v>40933</v>
      </c>
      <c r="B182">
        <v>2.7800000000000002</v>
      </c>
      <c r="C182">
        <f t="shared" si="30"/>
        <v>-2.7972027972027844E-2</v>
      </c>
      <c r="D182">
        <v>1.9946000000000002</v>
      </c>
      <c r="E182">
        <v>11.0838</v>
      </c>
      <c r="F182" s="17">
        <f t="shared" si="28"/>
        <v>2.8802691136053937E-4</v>
      </c>
      <c r="G182" s="17">
        <f t="shared" si="29"/>
        <v>1.0002880269113605</v>
      </c>
      <c r="I182" s="31">
        <f t="shared" si="31"/>
        <v>-2.8260054883388383E-2</v>
      </c>
      <c r="J182" s="32">
        <f t="shared" si="32"/>
        <v>7.9863070201212361E-4</v>
      </c>
      <c r="M182" s="11">
        <f t="shared" si="33"/>
        <v>-0.59924520947422566</v>
      </c>
    </row>
    <row r="183" spans="1:13" ht="15.75" x14ac:dyDescent="0.25">
      <c r="A183" s="2">
        <v>40934</v>
      </c>
      <c r="B183">
        <v>2.88</v>
      </c>
      <c r="C183">
        <f t="shared" si="30"/>
        <v>3.59712230215826E-2</v>
      </c>
      <c r="D183">
        <v>1.9313</v>
      </c>
      <c r="E183">
        <v>11.085900000000001</v>
      </c>
      <c r="F183" s="17">
        <f t="shared" si="28"/>
        <v>2.8807871934288798E-4</v>
      </c>
      <c r="G183" s="17">
        <f t="shared" si="29"/>
        <v>1.0002880787193429</v>
      </c>
      <c r="I183" s="31">
        <f t="shared" si="31"/>
        <v>3.5683144302239712E-2</v>
      </c>
      <c r="J183" s="32">
        <f t="shared" si="32"/>
        <v>1.2732867872944625E-3</v>
      </c>
      <c r="M183" s="11">
        <f t="shared" si="33"/>
        <v>0.75664938975981355</v>
      </c>
    </row>
    <row r="184" spans="1:13" ht="15.75" x14ac:dyDescent="0.25">
      <c r="A184" s="2">
        <v>40935</v>
      </c>
      <c r="B184">
        <v>3.06</v>
      </c>
      <c r="C184">
        <f t="shared" si="30"/>
        <v>6.2500000000000056E-2</v>
      </c>
      <c r="D184">
        <v>1.891</v>
      </c>
      <c r="E184">
        <v>11.117100000000001</v>
      </c>
      <c r="F184" s="17">
        <f t="shared" si="28"/>
        <v>2.8884832290643203E-4</v>
      </c>
      <c r="G184" s="17">
        <f t="shared" si="29"/>
        <v>1.0002888483229064</v>
      </c>
      <c r="I184" s="31">
        <f t="shared" si="31"/>
        <v>6.2211151677093623E-2</v>
      </c>
      <c r="J184" s="32">
        <f t="shared" si="32"/>
        <v>3.8702273929903486E-3</v>
      </c>
      <c r="M184" s="11">
        <f t="shared" si="33"/>
        <v>1.3191670990096447</v>
      </c>
    </row>
    <row r="185" spans="1:13" ht="15.75" x14ac:dyDescent="0.25">
      <c r="A185" s="2">
        <v>40938</v>
      </c>
      <c r="B185">
        <v>3.0084</v>
      </c>
      <c r="C185">
        <f t="shared" si="30"/>
        <v>-1.6862745098039245E-2</v>
      </c>
      <c r="D185">
        <v>1.8439000000000001</v>
      </c>
      <c r="E185">
        <v>11.0983</v>
      </c>
      <c r="F185" s="17">
        <f t="shared" si="28"/>
        <v>2.88384613233994E-4</v>
      </c>
      <c r="G185" s="17">
        <f t="shared" si="29"/>
        <v>1.000288384613234</v>
      </c>
      <c r="I185" s="31">
        <f t="shared" si="31"/>
        <v>-1.7151129711273239E-2</v>
      </c>
      <c r="J185" s="32">
        <f t="shared" si="32"/>
        <v>2.9416125037291969E-4</v>
      </c>
      <c r="M185" s="11">
        <f t="shared" si="33"/>
        <v>-0.3636840890423369</v>
      </c>
    </row>
    <row r="186" spans="1:13" ht="15.75" x14ac:dyDescent="0.25">
      <c r="A186" s="2">
        <v>40939</v>
      </c>
      <c r="B186">
        <v>3.15</v>
      </c>
      <c r="C186">
        <f t="shared" si="30"/>
        <v>4.7068209014758659E-2</v>
      </c>
      <c r="D186">
        <v>1.7970999999999999</v>
      </c>
      <c r="E186">
        <v>11.109299999999999</v>
      </c>
      <c r="F186" s="17">
        <f t="shared" si="28"/>
        <v>2.8865594222060587E-4</v>
      </c>
      <c r="G186" s="17">
        <f t="shared" si="29"/>
        <v>1.0002886559422206</v>
      </c>
      <c r="I186" s="31">
        <f t="shared" si="31"/>
        <v>4.6779553072538053E-2</v>
      </c>
      <c r="J186" s="32">
        <f t="shared" si="32"/>
        <v>2.1883265856664042E-3</v>
      </c>
      <c r="M186" s="11">
        <f t="shared" si="33"/>
        <v>0.99194510398992664</v>
      </c>
    </row>
    <row r="187" spans="1:13" ht="15.75" x14ac:dyDescent="0.25">
      <c r="A187" s="2">
        <v>40940</v>
      </c>
      <c r="B187">
        <v>3.36</v>
      </c>
      <c r="C187">
        <f t="shared" si="30"/>
        <v>6.6666666666666652E-2</v>
      </c>
      <c r="D187">
        <v>1.8265</v>
      </c>
      <c r="E187">
        <v>10.9899</v>
      </c>
      <c r="F187" s="17">
        <f t="shared" si="28"/>
        <v>2.8570935562033384E-4</v>
      </c>
      <c r="G187" s="17">
        <f t="shared" si="29"/>
        <v>1.0002857093556203</v>
      </c>
      <c r="I187" s="31">
        <f t="shared" si="31"/>
        <v>6.6380957311046318E-2</v>
      </c>
      <c r="J187" s="32">
        <f t="shared" si="32"/>
        <v>4.4064314935309537E-3</v>
      </c>
      <c r="M187" s="11">
        <f t="shared" si="33"/>
        <v>1.4075864619902019</v>
      </c>
    </row>
    <row r="188" spans="1:13" ht="15.75" x14ac:dyDescent="0.25">
      <c r="A188" s="2">
        <v>40941</v>
      </c>
      <c r="B188">
        <v>3.26</v>
      </c>
      <c r="C188">
        <f t="shared" si="30"/>
        <v>-2.9761904761904788E-2</v>
      </c>
      <c r="D188">
        <v>1.8212000000000002</v>
      </c>
      <c r="E188">
        <v>10.951599999999999</v>
      </c>
      <c r="F188" s="17">
        <f t="shared" si="28"/>
        <v>2.8476350783446236E-4</v>
      </c>
      <c r="G188" s="17">
        <f t="shared" si="29"/>
        <v>1.0002847635078345</v>
      </c>
      <c r="I188" s="31">
        <f t="shared" si="31"/>
        <v>-3.004666826973925E-2</v>
      </c>
      <c r="J188" s="32">
        <f t="shared" si="32"/>
        <v>9.028022741117555E-4</v>
      </c>
      <c r="M188" s="11">
        <f t="shared" si="33"/>
        <v>-0.63712976126901377</v>
      </c>
    </row>
    <row r="189" spans="1:13" ht="15.75" x14ac:dyDescent="0.25">
      <c r="A189" s="2">
        <v>40942</v>
      </c>
      <c r="B189">
        <v>3.26</v>
      </c>
      <c r="C189">
        <f t="shared" si="30"/>
        <v>0</v>
      </c>
      <c r="D189">
        <v>1.9224000000000001</v>
      </c>
      <c r="E189">
        <v>10.8917</v>
      </c>
      <c r="F189" s="17">
        <f t="shared" si="28"/>
        <v>2.8328357849671804E-4</v>
      </c>
      <c r="G189" s="17">
        <f t="shared" si="29"/>
        <v>1.0002832835784967</v>
      </c>
      <c r="I189" s="31">
        <f t="shared" si="31"/>
        <v>-2.8328357849671804E-4</v>
      </c>
      <c r="J189" s="32">
        <f t="shared" si="32"/>
        <v>8.0249585845906205E-8</v>
      </c>
      <c r="M189" s="11">
        <f t="shared" si="33"/>
        <v>-6.0069355150707427E-3</v>
      </c>
    </row>
    <row r="190" spans="1:13" ht="15.75" x14ac:dyDescent="0.25">
      <c r="A190" s="2">
        <v>40945</v>
      </c>
      <c r="B190">
        <v>3.3</v>
      </c>
      <c r="C190">
        <f t="shared" si="30"/>
        <v>1.2269938650306761E-2</v>
      </c>
      <c r="D190">
        <v>1.9066000000000001</v>
      </c>
      <c r="E190">
        <v>10.8344</v>
      </c>
      <c r="F190" s="17">
        <f t="shared" si="28"/>
        <v>2.8186714023958892E-4</v>
      </c>
      <c r="G190" s="17">
        <f t="shared" si="29"/>
        <v>1.0002818671402396</v>
      </c>
      <c r="I190" s="31">
        <f t="shared" si="31"/>
        <v>1.1988071510067172E-2</v>
      </c>
      <c r="J190" s="32">
        <f t="shared" si="32"/>
        <v>1.4371385853048421E-4</v>
      </c>
      <c r="M190" s="11">
        <f t="shared" si="33"/>
        <v>0.25420313063386596</v>
      </c>
    </row>
    <row r="191" spans="1:13" ht="15.75" x14ac:dyDescent="0.25">
      <c r="A191" s="2">
        <v>40946</v>
      </c>
      <c r="B191">
        <v>3.34</v>
      </c>
      <c r="C191">
        <f t="shared" si="30"/>
        <v>1.2121212121212133E-2</v>
      </c>
      <c r="D191">
        <v>1.9734</v>
      </c>
      <c r="E191">
        <v>10.796900000000001</v>
      </c>
      <c r="F191" s="17">
        <f t="shared" si="28"/>
        <v>2.8093975644205571E-4</v>
      </c>
      <c r="G191" s="17">
        <f t="shared" si="29"/>
        <v>1.0002809397564421</v>
      </c>
      <c r="I191" s="31">
        <f t="shared" si="31"/>
        <v>1.1840272364770078E-2</v>
      </c>
      <c r="J191" s="32">
        <f t="shared" si="32"/>
        <v>1.4019204967193801E-4</v>
      </c>
      <c r="M191" s="11">
        <f t="shared" si="33"/>
        <v>0.25106909815766826</v>
      </c>
    </row>
    <row r="192" spans="1:13" ht="15.75" x14ac:dyDescent="0.25">
      <c r="A192" s="2">
        <v>40947</v>
      </c>
      <c r="B192">
        <v>3.26</v>
      </c>
      <c r="C192">
        <f t="shared" si="30"/>
        <v>-2.3952095808383256E-2</v>
      </c>
      <c r="D192">
        <v>1.9822</v>
      </c>
      <c r="E192">
        <v>10.7859</v>
      </c>
      <c r="F192" s="17">
        <f t="shared" si="28"/>
        <v>2.806676644846462E-4</v>
      </c>
      <c r="G192" s="17">
        <f t="shared" si="29"/>
        <v>1.0002806676644846</v>
      </c>
      <c r="I192" s="31">
        <f t="shared" si="31"/>
        <v>-2.4232763472867902E-2</v>
      </c>
      <c r="J192" s="32">
        <f t="shared" si="32"/>
        <v>5.8722682553196087E-4</v>
      </c>
      <c r="M192" s="11">
        <f t="shared" si="33"/>
        <v>-0.51384781393237611</v>
      </c>
    </row>
    <row r="193" spans="1:13" ht="15.75" x14ac:dyDescent="0.25">
      <c r="A193" s="2">
        <v>40948</v>
      </c>
      <c r="B193">
        <v>3.17</v>
      </c>
      <c r="C193">
        <f t="shared" si="30"/>
        <v>-2.7607361963190143E-2</v>
      </c>
      <c r="D193">
        <v>2.0364</v>
      </c>
      <c r="E193">
        <v>10.772600000000001</v>
      </c>
      <c r="F193" s="17">
        <f t="shared" si="28"/>
        <v>2.8033864458887336E-4</v>
      </c>
      <c r="G193" s="17">
        <f t="shared" si="29"/>
        <v>1.0002803386445889</v>
      </c>
      <c r="I193" s="31">
        <f t="shared" si="31"/>
        <v>-2.7887700607779016E-2</v>
      </c>
      <c r="J193" s="32">
        <f t="shared" si="32"/>
        <v>7.7772384518911815E-4</v>
      </c>
      <c r="M193" s="11">
        <f t="shared" si="33"/>
        <v>-0.59134955899488717</v>
      </c>
    </row>
    <row r="194" spans="1:13" ht="15.75" x14ac:dyDescent="0.25">
      <c r="A194" s="2">
        <v>40949</v>
      </c>
      <c r="B194">
        <v>3.19</v>
      </c>
      <c r="C194">
        <f t="shared" si="30"/>
        <v>6.309148264984233E-3</v>
      </c>
      <c r="D194">
        <v>1.9862</v>
      </c>
      <c r="E194">
        <v>10.909700000000001</v>
      </c>
      <c r="F194" s="17">
        <f t="shared" si="28"/>
        <v>2.8372838226919939E-4</v>
      </c>
      <c r="G194" s="17">
        <f t="shared" si="29"/>
        <v>1.0002837283822692</v>
      </c>
      <c r="I194" s="31">
        <f t="shared" si="31"/>
        <v>6.0254198827150336E-3</v>
      </c>
      <c r="J194" s="32">
        <f t="shared" si="32"/>
        <v>3.630568476301765E-5</v>
      </c>
      <c r="M194" s="11">
        <f t="shared" si="33"/>
        <v>0.12776705546704908</v>
      </c>
    </row>
    <row r="195" spans="1:13" ht="15.75" x14ac:dyDescent="0.25">
      <c r="A195" s="2">
        <v>40952</v>
      </c>
      <c r="B195">
        <v>3.33</v>
      </c>
      <c r="C195">
        <f t="shared" si="30"/>
        <v>4.3887147335423239E-2</v>
      </c>
      <c r="D195">
        <v>1.9741</v>
      </c>
      <c r="E195">
        <v>10.933400000000001</v>
      </c>
      <c r="F195" s="17">
        <f t="shared" ref="F195:F244" si="34">(((E195/100)+1)^(1/365)-1)</f>
        <v>2.8431393078531819E-4</v>
      </c>
      <c r="G195" s="17">
        <f t="shared" si="29"/>
        <v>1.0002843139307853</v>
      </c>
      <c r="I195" s="31">
        <f t="shared" si="31"/>
        <v>4.3602833404637921E-2</v>
      </c>
      <c r="J195" s="32">
        <f t="shared" si="32"/>
        <v>1.9012070809126085E-3</v>
      </c>
      <c r="M195" s="11">
        <f t="shared" si="33"/>
        <v>0.92458380371337667</v>
      </c>
    </row>
    <row r="196" spans="1:13" ht="15.75" x14ac:dyDescent="0.25">
      <c r="A196" s="2">
        <v>40953</v>
      </c>
      <c r="B196">
        <v>3.45</v>
      </c>
      <c r="C196">
        <f t="shared" si="30"/>
        <v>3.603603603603607E-2</v>
      </c>
      <c r="D196">
        <v>1.9361000000000002</v>
      </c>
      <c r="E196">
        <v>10.9398</v>
      </c>
      <c r="F196" s="17">
        <f t="shared" si="34"/>
        <v>2.8447203219816863E-4</v>
      </c>
      <c r="G196" s="17">
        <f t="shared" ref="G196:G244" si="35">1+F196</f>
        <v>1.0002844720321982</v>
      </c>
      <c r="I196" s="31">
        <f t="shared" si="31"/>
        <v>3.5751564003837902E-2</v>
      </c>
      <c r="J196" s="32">
        <f t="shared" si="32"/>
        <v>1.278174328720518E-3</v>
      </c>
      <c r="M196" s="11">
        <f t="shared" si="33"/>
        <v>0.7581002071267845</v>
      </c>
    </row>
    <row r="197" spans="1:13" ht="15.75" x14ac:dyDescent="0.25">
      <c r="A197" s="2">
        <v>40954</v>
      </c>
      <c r="B197">
        <v>3.46</v>
      </c>
      <c r="C197">
        <f t="shared" ref="C197:C244" si="36">(B197-B196)/B196</f>
        <v>2.8985507246376192E-3</v>
      </c>
      <c r="D197">
        <v>1.9275</v>
      </c>
      <c r="E197">
        <v>10.9976</v>
      </c>
      <c r="F197" s="17">
        <f t="shared" si="34"/>
        <v>2.8589947371004953E-4</v>
      </c>
      <c r="G197" s="17">
        <f t="shared" si="35"/>
        <v>1.00028589947371</v>
      </c>
      <c r="I197" s="31">
        <f t="shared" ref="I197:I244" si="37">C197-F197</f>
        <v>2.6126512509275696E-3</v>
      </c>
      <c r="J197" s="32">
        <f t="shared" ref="J197:J244" si="38">I197^2</f>
        <v>6.8259465589733949E-6</v>
      </c>
      <c r="M197" s="11">
        <f t="shared" ref="M197:M244" si="39">I197/$L$3</f>
        <v>5.5400414210288025E-2</v>
      </c>
    </row>
    <row r="198" spans="1:13" ht="15.75" x14ac:dyDescent="0.25">
      <c r="A198" s="2">
        <v>40955</v>
      </c>
      <c r="B198">
        <v>3.44</v>
      </c>
      <c r="C198">
        <f t="shared" si="36"/>
        <v>-5.7803468208092535E-3</v>
      </c>
      <c r="D198">
        <v>1.9826999999999999</v>
      </c>
      <c r="E198">
        <v>10.9937</v>
      </c>
      <c r="F198" s="17">
        <f t="shared" si="34"/>
        <v>2.8580318177606756E-4</v>
      </c>
      <c r="G198" s="17">
        <f t="shared" si="35"/>
        <v>1.0002858031817761</v>
      </c>
      <c r="I198" s="31">
        <f t="shared" si="37"/>
        <v>-6.066150002585321E-3</v>
      </c>
      <c r="J198" s="32">
        <f t="shared" si="38"/>
        <v>3.6798175853865889E-5</v>
      </c>
      <c r="M198" s="11">
        <f t="shared" si="39"/>
        <v>-0.12863072432099484</v>
      </c>
    </row>
    <row r="199" spans="1:13" ht="15.75" x14ac:dyDescent="0.25">
      <c r="A199" s="2">
        <v>40956</v>
      </c>
      <c r="B199">
        <v>3.55</v>
      </c>
      <c r="C199">
        <f t="shared" si="36"/>
        <v>3.1976744186046478E-2</v>
      </c>
      <c r="D199">
        <v>2.0017</v>
      </c>
      <c r="E199">
        <v>10.954000000000001</v>
      </c>
      <c r="F199" s="17">
        <f t="shared" si="34"/>
        <v>2.8482278723140908E-4</v>
      </c>
      <c r="G199" s="17">
        <f t="shared" si="35"/>
        <v>1.0002848227872314</v>
      </c>
      <c r="I199" s="31">
        <f t="shared" si="37"/>
        <v>3.1691921398815069E-2</v>
      </c>
      <c r="J199" s="32">
        <f t="shared" si="38"/>
        <v>1.0043778819486724E-3</v>
      </c>
      <c r="M199" s="11">
        <f t="shared" si="39"/>
        <v>0.67201681509956712</v>
      </c>
    </row>
    <row r="200" spans="1:13" ht="15.75" x14ac:dyDescent="0.25">
      <c r="A200" s="2">
        <v>40960</v>
      </c>
      <c r="B200">
        <v>3.6</v>
      </c>
      <c r="C200">
        <f t="shared" si="36"/>
        <v>1.4084507042253596E-2</v>
      </c>
      <c r="D200">
        <v>2.0590999999999999</v>
      </c>
      <c r="E200">
        <v>10.936</v>
      </c>
      <c r="F200" s="17">
        <f t="shared" si="34"/>
        <v>2.8437816058146659E-4</v>
      </c>
      <c r="G200" s="17">
        <f t="shared" si="35"/>
        <v>1.0002843781605815</v>
      </c>
      <c r="I200" s="31">
        <f t="shared" si="37"/>
        <v>1.3800128881672129E-2</v>
      </c>
      <c r="J200" s="32">
        <f t="shared" si="38"/>
        <v>1.9044355715076126E-4</v>
      </c>
      <c r="M200" s="11">
        <f t="shared" si="39"/>
        <v>0.29262721380381812</v>
      </c>
    </row>
    <row r="201" spans="1:13" ht="15.75" x14ac:dyDescent="0.25">
      <c r="A201" s="2">
        <v>40961</v>
      </c>
      <c r="B201">
        <v>3.59</v>
      </c>
      <c r="C201">
        <f t="shared" si="36"/>
        <v>-2.7777777777778421E-3</v>
      </c>
      <c r="D201">
        <v>2.0034000000000001</v>
      </c>
      <c r="E201">
        <v>10.9282</v>
      </c>
      <c r="F201" s="17">
        <f t="shared" si="34"/>
        <v>2.8418546668951272E-4</v>
      </c>
      <c r="G201" s="17">
        <f t="shared" si="35"/>
        <v>1.0002841854666895</v>
      </c>
      <c r="I201" s="31">
        <f t="shared" si="37"/>
        <v>-3.0619632444673548E-3</v>
      </c>
      <c r="J201" s="32">
        <f t="shared" si="38"/>
        <v>9.3756189104690503E-6</v>
      </c>
      <c r="M201" s="11">
        <f t="shared" si="39"/>
        <v>-6.4927927896975796E-2</v>
      </c>
    </row>
    <row r="202" spans="1:13" ht="15.75" x14ac:dyDescent="0.25">
      <c r="A202" s="2">
        <v>40962</v>
      </c>
      <c r="B202">
        <v>3.51</v>
      </c>
      <c r="C202">
        <f t="shared" si="36"/>
        <v>-2.2284122562674116E-2</v>
      </c>
      <c r="D202">
        <v>1.9965000000000002</v>
      </c>
      <c r="E202">
        <v>10.918100000000001</v>
      </c>
      <c r="F202" s="17">
        <f t="shared" si="34"/>
        <v>2.8393593272646456E-4</v>
      </c>
      <c r="G202" s="17">
        <f t="shared" si="35"/>
        <v>1.0002839359327265</v>
      </c>
      <c r="I202" s="31">
        <f t="shared" si="37"/>
        <v>-2.256805849540058E-2</v>
      </c>
      <c r="J202" s="32">
        <f t="shared" si="38"/>
        <v>5.0931726425182226E-4</v>
      </c>
      <c r="M202" s="11">
        <f t="shared" si="39"/>
        <v>-0.47854829002658306</v>
      </c>
    </row>
    <row r="203" spans="1:13" ht="15.75" x14ac:dyDescent="0.25">
      <c r="A203" s="2">
        <v>40963</v>
      </c>
      <c r="B203">
        <v>3.31</v>
      </c>
      <c r="C203">
        <f t="shared" si="36"/>
        <v>-5.6980056980056905E-2</v>
      </c>
      <c r="D203">
        <v>1.9757</v>
      </c>
      <c r="E203">
        <v>10.906499999999999</v>
      </c>
      <c r="F203" s="17">
        <f t="shared" si="34"/>
        <v>2.8364931130475668E-4</v>
      </c>
      <c r="G203" s="17">
        <f t="shared" si="35"/>
        <v>1.0002836493113048</v>
      </c>
      <c r="I203" s="31">
        <f t="shared" si="37"/>
        <v>-5.7263706291361662E-2</v>
      </c>
      <c r="J203" s="32">
        <f t="shared" si="38"/>
        <v>3.279132058223333E-3</v>
      </c>
      <c r="M203" s="11">
        <f t="shared" si="39"/>
        <v>-1.2142581397465135</v>
      </c>
    </row>
    <row r="204" spans="1:13" ht="15.75" x14ac:dyDescent="0.25">
      <c r="A204" s="2">
        <v>40966</v>
      </c>
      <c r="B204">
        <v>2.8</v>
      </c>
      <c r="C204">
        <f t="shared" si="36"/>
        <v>-0.15407854984894268</v>
      </c>
      <c r="D204">
        <v>1.9255</v>
      </c>
      <c r="E204">
        <v>10.7784</v>
      </c>
      <c r="F204" s="17">
        <f t="shared" si="34"/>
        <v>2.804821317932138E-4</v>
      </c>
      <c r="G204" s="17">
        <f t="shared" si="35"/>
        <v>1.0002804821317932</v>
      </c>
      <c r="I204" s="31">
        <f t="shared" si="37"/>
        <v>-0.15435903198073589</v>
      </c>
      <c r="J204" s="32">
        <f t="shared" si="38"/>
        <v>2.3826710754029846E-2</v>
      </c>
      <c r="M204" s="11">
        <f t="shared" si="39"/>
        <v>-3.2731327251564117</v>
      </c>
    </row>
    <row r="205" spans="1:13" ht="15.75" x14ac:dyDescent="0.25">
      <c r="A205" s="2">
        <v>40967</v>
      </c>
      <c r="B205">
        <v>2.3100999999999998</v>
      </c>
      <c r="C205">
        <f t="shared" si="36"/>
        <v>-0.17496428571428574</v>
      </c>
      <c r="D205">
        <v>1.9428000000000001</v>
      </c>
      <c r="E205">
        <v>10.7117</v>
      </c>
      <c r="F205" s="17">
        <f t="shared" si="34"/>
        <v>2.7883157643238121E-4</v>
      </c>
      <c r="G205" s="17">
        <f t="shared" si="35"/>
        <v>1.0002788315764324</v>
      </c>
      <c r="I205" s="31">
        <f t="shared" si="37"/>
        <v>-0.17524311729071812</v>
      </c>
      <c r="J205" s="32">
        <f t="shared" si="38"/>
        <v>3.0710150157768387E-2</v>
      </c>
      <c r="M205" s="11">
        <f t="shared" si="39"/>
        <v>-3.7159729152373657</v>
      </c>
    </row>
    <row r="206" spans="1:13" ht="15.75" x14ac:dyDescent="0.25">
      <c r="A206" s="2">
        <v>40968</v>
      </c>
      <c r="B206">
        <v>2.2000000000000002</v>
      </c>
      <c r="C206">
        <f t="shared" si="36"/>
        <v>-4.7660274446993486E-2</v>
      </c>
      <c r="D206">
        <v>1.9704999999999999</v>
      </c>
      <c r="E206">
        <v>10.704499999999999</v>
      </c>
      <c r="F206" s="17">
        <f t="shared" si="34"/>
        <v>2.7865334624066485E-4</v>
      </c>
      <c r="G206" s="17">
        <f t="shared" si="35"/>
        <v>1.0002786533462407</v>
      </c>
      <c r="I206" s="31">
        <f t="shared" si="37"/>
        <v>-4.7938927793234151E-2</v>
      </c>
      <c r="J206" s="32">
        <f t="shared" si="38"/>
        <v>2.2981407979649178E-3</v>
      </c>
      <c r="M206" s="11">
        <f t="shared" si="39"/>
        <v>-1.0165292652815254</v>
      </c>
    </row>
    <row r="207" spans="1:13" ht="15.75" x14ac:dyDescent="0.25">
      <c r="A207" s="2">
        <v>40969</v>
      </c>
      <c r="B207">
        <v>2.1</v>
      </c>
      <c r="C207">
        <f t="shared" si="36"/>
        <v>-4.5454545454545491E-2</v>
      </c>
      <c r="D207">
        <v>2.0261</v>
      </c>
      <c r="E207">
        <v>10.688000000000001</v>
      </c>
      <c r="F207" s="17">
        <f t="shared" si="34"/>
        <v>2.7824485844663016E-4</v>
      </c>
      <c r="G207" s="17">
        <f t="shared" si="35"/>
        <v>1.0002782448584466</v>
      </c>
      <c r="I207" s="31">
        <f t="shared" si="37"/>
        <v>-4.5732790312992121E-2</v>
      </c>
      <c r="J207" s="32">
        <f t="shared" si="38"/>
        <v>2.0914881098121059E-3</v>
      </c>
      <c r="M207" s="11">
        <f t="shared" si="39"/>
        <v>-0.96974884245744686</v>
      </c>
    </row>
    <row r="208" spans="1:13" ht="15.75" x14ac:dyDescent="0.25">
      <c r="A208" s="2">
        <v>40970</v>
      </c>
      <c r="B208">
        <v>2.09</v>
      </c>
      <c r="C208">
        <f t="shared" si="36"/>
        <v>-4.7619047619048716E-3</v>
      </c>
      <c r="D208">
        <v>1.9739</v>
      </c>
      <c r="E208">
        <v>10.687899999999999</v>
      </c>
      <c r="F208" s="17">
        <f t="shared" si="34"/>
        <v>2.7824238257800893E-4</v>
      </c>
      <c r="G208" s="17">
        <f t="shared" si="35"/>
        <v>1.000278242382578</v>
      </c>
      <c r="I208" s="31">
        <f t="shared" si="37"/>
        <v>-5.0401471444828806E-3</v>
      </c>
      <c r="J208" s="32">
        <f t="shared" si="38"/>
        <v>2.5403083238038936E-5</v>
      </c>
      <c r="M208" s="11">
        <f t="shared" si="39"/>
        <v>-0.10687466970037363</v>
      </c>
    </row>
    <row r="209" spans="1:13" ht="15.75" x14ac:dyDescent="0.25">
      <c r="A209" s="2">
        <v>40973</v>
      </c>
      <c r="B209">
        <v>2.0699999999999998</v>
      </c>
      <c r="C209">
        <f t="shared" si="36"/>
        <v>-9.5693779904306303E-3</v>
      </c>
      <c r="D209">
        <v>2.0104000000000002</v>
      </c>
      <c r="E209">
        <v>10.6874</v>
      </c>
      <c r="F209" s="17">
        <f t="shared" si="34"/>
        <v>2.7823000320092994E-4</v>
      </c>
      <c r="G209" s="17">
        <f t="shared" si="35"/>
        <v>1.0002782300032009</v>
      </c>
      <c r="I209" s="31">
        <f t="shared" si="37"/>
        <v>-9.8476079936315603E-3</v>
      </c>
      <c r="J209" s="32">
        <f t="shared" si="38"/>
        <v>9.6975383196236202E-5</v>
      </c>
      <c r="M209" s="11">
        <f t="shared" si="39"/>
        <v>-0.2088153027060313</v>
      </c>
    </row>
    <row r="210" spans="1:13" ht="15.75" x14ac:dyDescent="0.25">
      <c r="A210" s="2">
        <v>40974</v>
      </c>
      <c r="B210">
        <v>2</v>
      </c>
      <c r="C210">
        <f t="shared" si="36"/>
        <v>-3.3816425120772875E-2</v>
      </c>
      <c r="D210">
        <v>1.9426999999999999</v>
      </c>
      <c r="E210">
        <v>10.742100000000001</v>
      </c>
      <c r="F210" s="17">
        <f t="shared" si="34"/>
        <v>2.795839764933028E-4</v>
      </c>
      <c r="G210" s="17">
        <f t="shared" si="35"/>
        <v>1.0002795839764933</v>
      </c>
      <c r="I210" s="31">
        <f t="shared" si="37"/>
        <v>-3.4096009097266178E-2</v>
      </c>
      <c r="J210" s="32">
        <f t="shared" si="38"/>
        <v>1.1625378363608579E-3</v>
      </c>
      <c r="M210" s="11">
        <f t="shared" si="39"/>
        <v>-0.72299470747795636</v>
      </c>
    </row>
    <row r="211" spans="1:13" ht="15.75" x14ac:dyDescent="0.25">
      <c r="A211" s="2">
        <v>40975</v>
      </c>
      <c r="B211">
        <v>1.87</v>
      </c>
      <c r="C211">
        <f t="shared" si="36"/>
        <v>-6.4999999999999947E-2</v>
      </c>
      <c r="D211">
        <v>1.9756</v>
      </c>
      <c r="E211">
        <v>10.7674</v>
      </c>
      <c r="F211" s="17">
        <f t="shared" si="34"/>
        <v>2.8020999451849882E-4</v>
      </c>
      <c r="G211" s="17">
        <f t="shared" si="35"/>
        <v>1.0002802099945185</v>
      </c>
      <c r="I211" s="31">
        <f t="shared" si="37"/>
        <v>-6.5280209994518446E-2</v>
      </c>
      <c r="J211" s="32">
        <f t="shared" si="38"/>
        <v>4.2615058169284256E-3</v>
      </c>
      <c r="M211" s="11">
        <f t="shared" si="39"/>
        <v>-1.384245475605258</v>
      </c>
    </row>
    <row r="212" spans="1:13" ht="15.75" x14ac:dyDescent="0.25">
      <c r="A212" s="2">
        <v>40976</v>
      </c>
      <c r="B212">
        <v>1.9</v>
      </c>
      <c r="C212">
        <f t="shared" si="36"/>
        <v>1.6042780748662996E-2</v>
      </c>
      <c r="D212">
        <v>2.0121000000000002</v>
      </c>
      <c r="E212">
        <v>10.7469</v>
      </c>
      <c r="F212" s="17">
        <f t="shared" si="34"/>
        <v>2.7970275767374986E-4</v>
      </c>
      <c r="G212" s="17">
        <f t="shared" si="35"/>
        <v>1.0002797027576737</v>
      </c>
      <c r="I212" s="31">
        <f t="shared" si="37"/>
        <v>1.5763077990989246E-2</v>
      </c>
      <c r="J212" s="32">
        <f t="shared" si="38"/>
        <v>2.4847462775000957E-4</v>
      </c>
      <c r="M212" s="11">
        <f t="shared" si="39"/>
        <v>0.33425090685939735</v>
      </c>
    </row>
    <row r="213" spans="1:13" ht="15.75" x14ac:dyDescent="0.25">
      <c r="A213" s="2">
        <v>40977</v>
      </c>
      <c r="B213">
        <v>1.85</v>
      </c>
      <c r="C213">
        <f t="shared" si="36"/>
        <v>-2.6315789473684119E-2</v>
      </c>
      <c r="D213">
        <v>2.0278999999999998</v>
      </c>
      <c r="E213">
        <v>10.7224</v>
      </c>
      <c r="F213" s="17">
        <f t="shared" si="34"/>
        <v>2.7909642494816644E-4</v>
      </c>
      <c r="G213" s="17">
        <f t="shared" si="35"/>
        <v>1.0002790964249482</v>
      </c>
      <c r="I213" s="31">
        <f t="shared" si="37"/>
        <v>-2.6594885898632285E-2</v>
      </c>
      <c r="J213" s="32">
        <f t="shared" si="38"/>
        <v>7.0728795596127034E-4</v>
      </c>
      <c r="M213" s="11">
        <f t="shared" si="39"/>
        <v>-0.56393584644582273</v>
      </c>
    </row>
    <row r="214" spans="1:13" ht="15.75" x14ac:dyDescent="0.25">
      <c r="A214" s="2">
        <v>40980</v>
      </c>
      <c r="B214">
        <v>1.9300000000000002</v>
      </c>
      <c r="C214">
        <f t="shared" si="36"/>
        <v>4.324324324324328E-2</v>
      </c>
      <c r="D214">
        <v>2.0331000000000001</v>
      </c>
      <c r="E214">
        <v>10.7157</v>
      </c>
      <c r="F214" s="17">
        <f t="shared" si="34"/>
        <v>2.7893058821071293E-4</v>
      </c>
      <c r="G214" s="17">
        <f t="shared" si="35"/>
        <v>1.0002789305882107</v>
      </c>
      <c r="I214" s="31">
        <f t="shared" si="37"/>
        <v>4.2964312655032567E-2</v>
      </c>
      <c r="J214" s="32">
        <f t="shared" si="38"/>
        <v>1.8459321619193915E-3</v>
      </c>
      <c r="M214" s="11">
        <f t="shared" si="39"/>
        <v>0.91104418031456236</v>
      </c>
    </row>
    <row r="215" spans="1:13" ht="15.75" x14ac:dyDescent="0.25">
      <c r="A215" s="2">
        <v>40981</v>
      </c>
      <c r="B215">
        <v>3.63</v>
      </c>
      <c r="C215">
        <f t="shared" si="36"/>
        <v>0.88082901554404125</v>
      </c>
      <c r="D215">
        <v>2.1263000000000001</v>
      </c>
      <c r="E215">
        <v>10.653600000000001</v>
      </c>
      <c r="F215" s="17">
        <f t="shared" si="34"/>
        <v>2.7739302797669119E-4</v>
      </c>
      <c r="G215" s="17">
        <f t="shared" si="35"/>
        <v>1.0002773930279767</v>
      </c>
      <c r="I215" s="31">
        <f t="shared" si="37"/>
        <v>0.88055162251606456</v>
      </c>
      <c r="J215" s="32">
        <f t="shared" si="38"/>
        <v>0.77537115991567385</v>
      </c>
      <c r="M215" s="11">
        <f t="shared" si="39"/>
        <v>18.671808800968655</v>
      </c>
    </row>
    <row r="216" spans="1:13" ht="15.75" x14ac:dyDescent="0.25">
      <c r="A216" s="2">
        <v>40982</v>
      </c>
      <c r="B216">
        <v>3.55</v>
      </c>
      <c r="C216">
        <f t="shared" si="36"/>
        <v>-2.2038567493112969E-2</v>
      </c>
      <c r="D216">
        <v>2.2686000000000002</v>
      </c>
      <c r="E216">
        <v>10.639200000000001</v>
      </c>
      <c r="F216" s="17">
        <f t="shared" si="34"/>
        <v>2.7703636936382559E-4</v>
      </c>
      <c r="G216" s="17">
        <f t="shared" si="35"/>
        <v>1.0002770363693638</v>
      </c>
      <c r="I216" s="31">
        <f t="shared" si="37"/>
        <v>-2.2315603862476795E-2</v>
      </c>
      <c r="J216" s="32">
        <f t="shared" si="38"/>
        <v>4.9798617574698919E-4</v>
      </c>
      <c r="M216" s="11">
        <f t="shared" si="39"/>
        <v>-0.473195072206823</v>
      </c>
    </row>
    <row r="217" spans="1:13" ht="15.75" x14ac:dyDescent="0.25">
      <c r="A217" s="2">
        <v>40983</v>
      </c>
      <c r="B217">
        <v>3.54</v>
      </c>
      <c r="C217">
        <f t="shared" si="36"/>
        <v>-2.8169014084506445E-3</v>
      </c>
      <c r="D217">
        <v>2.2793999999999999</v>
      </c>
      <c r="E217">
        <v>10.6081</v>
      </c>
      <c r="F217" s="17">
        <f t="shared" si="34"/>
        <v>2.7626592785146009E-4</v>
      </c>
      <c r="G217" s="17">
        <f t="shared" si="35"/>
        <v>1.0002762659278515</v>
      </c>
      <c r="I217" s="31">
        <f t="shared" si="37"/>
        <v>-3.0931673363021046E-3</v>
      </c>
      <c r="J217" s="32">
        <f t="shared" si="38"/>
        <v>9.5676841703662569E-6</v>
      </c>
      <c r="M217" s="11">
        <f t="shared" si="39"/>
        <v>-6.558960044591905E-2</v>
      </c>
    </row>
    <row r="218" spans="1:13" ht="15.75" x14ac:dyDescent="0.25">
      <c r="A218" s="2">
        <v>40984</v>
      </c>
      <c r="B218">
        <v>3.64</v>
      </c>
      <c r="C218">
        <f t="shared" si="36"/>
        <v>2.8248587570621493E-2</v>
      </c>
      <c r="D218">
        <v>2.294</v>
      </c>
      <c r="E218">
        <v>10.5945</v>
      </c>
      <c r="F218" s="17">
        <f t="shared" si="34"/>
        <v>2.7592894662697987E-4</v>
      </c>
      <c r="G218" s="17">
        <f t="shared" si="35"/>
        <v>1.000275928946627</v>
      </c>
      <c r="I218" s="31">
        <f t="shared" si="37"/>
        <v>2.7972658623994513E-2</v>
      </c>
      <c r="J218" s="32">
        <f t="shared" si="38"/>
        <v>7.8246963049453467E-4</v>
      </c>
      <c r="M218" s="11">
        <f t="shared" si="39"/>
        <v>0.59315106590751154</v>
      </c>
    </row>
    <row r="219" spans="1:13" ht="15.75" x14ac:dyDescent="0.25">
      <c r="A219" s="2">
        <v>40987</v>
      </c>
      <c r="B219">
        <v>3.81</v>
      </c>
      <c r="C219">
        <f t="shared" si="36"/>
        <v>4.6703296703296683E-2</v>
      </c>
      <c r="D219">
        <v>2.3772000000000002</v>
      </c>
      <c r="E219">
        <v>10.569100000000001</v>
      </c>
      <c r="F219" s="17">
        <f t="shared" si="34"/>
        <v>2.7529947395499299E-4</v>
      </c>
      <c r="G219" s="17">
        <f t="shared" si="35"/>
        <v>1.000275299473955</v>
      </c>
      <c r="I219" s="31">
        <f t="shared" si="37"/>
        <v>4.642799722934169E-2</v>
      </c>
      <c r="J219" s="32">
        <f t="shared" si="38"/>
        <v>2.1555589267277598E-3</v>
      </c>
      <c r="M219" s="11">
        <f t="shared" si="39"/>
        <v>0.98449047745903739</v>
      </c>
    </row>
    <row r="220" spans="1:13" ht="15.75" x14ac:dyDescent="0.25">
      <c r="A220" s="2">
        <v>40988</v>
      </c>
      <c r="B220">
        <v>3.98</v>
      </c>
      <c r="C220">
        <f t="shared" si="36"/>
        <v>4.4619422572178456E-2</v>
      </c>
      <c r="D220">
        <v>2.3590999999999998</v>
      </c>
      <c r="E220">
        <v>10.5764</v>
      </c>
      <c r="F220" s="17">
        <f t="shared" si="34"/>
        <v>2.7548040015790143E-4</v>
      </c>
      <c r="G220" s="17">
        <f t="shared" si="35"/>
        <v>1.0002754804001579</v>
      </c>
      <c r="I220" s="31">
        <f t="shared" si="37"/>
        <v>4.4343942172020555E-2</v>
      </c>
      <c r="J220" s="32">
        <f t="shared" si="38"/>
        <v>1.9663852073555032E-3</v>
      </c>
      <c r="M220" s="11">
        <f t="shared" si="39"/>
        <v>0.94029877243463145</v>
      </c>
    </row>
    <row r="221" spans="1:13" ht="15.75" x14ac:dyDescent="0.25">
      <c r="A221" s="2">
        <v>40989</v>
      </c>
      <c r="B221">
        <v>4.04</v>
      </c>
      <c r="C221">
        <f t="shared" si="36"/>
        <v>1.5075376884422124E-2</v>
      </c>
      <c r="D221">
        <v>2.2959999999999998</v>
      </c>
      <c r="E221">
        <v>10.5844</v>
      </c>
      <c r="F221" s="17">
        <f t="shared" si="34"/>
        <v>2.7567866176969602E-4</v>
      </c>
      <c r="G221" s="17">
        <f t="shared" si="35"/>
        <v>1.0002756786617697</v>
      </c>
      <c r="I221" s="31">
        <f t="shared" si="37"/>
        <v>1.4799698222652428E-2</v>
      </c>
      <c r="J221" s="32">
        <f t="shared" si="38"/>
        <v>2.1903106748158142E-4</v>
      </c>
      <c r="M221" s="11">
        <f t="shared" si="39"/>
        <v>0.31382275435005552</v>
      </c>
    </row>
    <row r="222" spans="1:13" ht="15.75" x14ac:dyDescent="0.25">
      <c r="A222" s="2">
        <v>40990</v>
      </c>
      <c r="B222">
        <v>3.9699999999999998</v>
      </c>
      <c r="C222">
        <f t="shared" si="36"/>
        <v>-1.7326732673267398E-2</v>
      </c>
      <c r="D222">
        <v>2.2781000000000002</v>
      </c>
      <c r="E222">
        <v>10.6029</v>
      </c>
      <c r="F222" s="17">
        <f t="shared" si="34"/>
        <v>2.7613708696860861E-4</v>
      </c>
      <c r="G222" s="17">
        <f t="shared" si="35"/>
        <v>1.0002761370869686</v>
      </c>
      <c r="I222" s="31">
        <f t="shared" si="37"/>
        <v>-1.7602869760236006E-2</v>
      </c>
      <c r="J222" s="32">
        <f t="shared" si="38"/>
        <v>3.0986102379583122E-4</v>
      </c>
      <c r="M222" s="11">
        <f t="shared" si="39"/>
        <v>-0.37326308884915299</v>
      </c>
    </row>
    <row r="223" spans="1:13" ht="15.75" x14ac:dyDescent="0.25">
      <c r="A223" s="2">
        <v>40991</v>
      </c>
      <c r="B223">
        <v>4.04</v>
      </c>
      <c r="C223">
        <f t="shared" si="36"/>
        <v>1.7632241813602088E-2</v>
      </c>
      <c r="D223">
        <v>2.2317</v>
      </c>
      <c r="E223">
        <v>10.5989</v>
      </c>
      <c r="F223" s="17">
        <f t="shared" si="34"/>
        <v>2.7603797448638723E-4</v>
      </c>
      <c r="G223" s="17">
        <f t="shared" si="35"/>
        <v>1.0002760379744864</v>
      </c>
      <c r="I223" s="31">
        <f t="shared" si="37"/>
        <v>1.7356203839115701E-2</v>
      </c>
      <c r="J223" s="32">
        <f t="shared" si="38"/>
        <v>3.0123781170493459E-4</v>
      </c>
      <c r="M223" s="11">
        <f t="shared" si="39"/>
        <v>0.36803261876755466</v>
      </c>
    </row>
    <row r="224" spans="1:13" ht="15.75" x14ac:dyDescent="0.25">
      <c r="A224" s="2">
        <v>40994</v>
      </c>
      <c r="B224">
        <v>4.05</v>
      </c>
      <c r="C224">
        <f t="shared" si="36"/>
        <v>2.4752475247524224E-3</v>
      </c>
      <c r="D224">
        <v>2.2479</v>
      </c>
      <c r="E224">
        <v>10.553100000000001</v>
      </c>
      <c r="F224" s="17">
        <f t="shared" si="34"/>
        <v>2.7490288170195498E-4</v>
      </c>
      <c r="G224" s="17">
        <f t="shared" si="35"/>
        <v>1.000274902881702</v>
      </c>
      <c r="I224" s="31">
        <f t="shared" si="37"/>
        <v>2.2003446430504674E-3</v>
      </c>
      <c r="J224" s="32">
        <f t="shared" si="38"/>
        <v>4.8415165482008887E-6</v>
      </c>
      <c r="M224" s="11">
        <f t="shared" si="39"/>
        <v>4.6657587608413514E-2</v>
      </c>
    </row>
    <row r="225" spans="1:13" ht="15.75" x14ac:dyDescent="0.25">
      <c r="A225" s="2">
        <v>40995</v>
      </c>
      <c r="B225">
        <v>4.03</v>
      </c>
      <c r="C225">
        <f t="shared" si="36"/>
        <v>-4.9382716049381666E-3</v>
      </c>
      <c r="D225">
        <v>2.1836000000000002</v>
      </c>
      <c r="E225">
        <v>10.539199999999999</v>
      </c>
      <c r="F225" s="17">
        <f t="shared" si="34"/>
        <v>2.7455829571532142E-4</v>
      </c>
      <c r="G225" s="17">
        <f t="shared" si="35"/>
        <v>1.0002745582957153</v>
      </c>
      <c r="I225" s="31">
        <f t="shared" si="37"/>
        <v>-5.212829900653488E-3</v>
      </c>
      <c r="J225" s="32">
        <f t="shared" si="38"/>
        <v>2.7173595573147053E-5</v>
      </c>
      <c r="M225" s="11">
        <f t="shared" si="39"/>
        <v>-0.11053635099650121</v>
      </c>
    </row>
    <row r="226" spans="1:13" ht="15.75" x14ac:dyDescent="0.25">
      <c r="A226" s="2">
        <v>40996</v>
      </c>
      <c r="B226">
        <v>4.01</v>
      </c>
      <c r="C226">
        <f t="shared" si="36"/>
        <v>-4.9627791563276579E-3</v>
      </c>
      <c r="D226">
        <v>2.1997</v>
      </c>
      <c r="E226">
        <v>10.543200000000001</v>
      </c>
      <c r="F226" s="17">
        <f t="shared" si="34"/>
        <v>2.746574615783981E-4</v>
      </c>
      <c r="G226" s="17">
        <f t="shared" si="35"/>
        <v>1.0002746574615784</v>
      </c>
      <c r="I226" s="31">
        <f t="shared" si="37"/>
        <v>-5.237436617906056E-3</v>
      </c>
      <c r="J226" s="32">
        <f t="shared" si="38"/>
        <v>2.7430742326583226E-5</v>
      </c>
      <c r="M226" s="11">
        <f t="shared" si="39"/>
        <v>-0.11105812837787338</v>
      </c>
    </row>
    <row r="227" spans="1:13" ht="15.75" x14ac:dyDescent="0.25">
      <c r="A227" s="2">
        <v>40997</v>
      </c>
      <c r="B227">
        <v>4.16</v>
      </c>
      <c r="C227">
        <f t="shared" si="36"/>
        <v>3.7406483790523783E-2</v>
      </c>
      <c r="D227">
        <v>2.1587000000000001</v>
      </c>
      <c r="E227">
        <v>10.560700000000001</v>
      </c>
      <c r="F227" s="17">
        <f t="shared" si="34"/>
        <v>2.7509127015878931E-4</v>
      </c>
      <c r="G227" s="17">
        <f t="shared" si="35"/>
        <v>1.0002750912701588</v>
      </c>
      <c r="I227" s="31">
        <f t="shared" si="37"/>
        <v>3.7131392520364993E-2</v>
      </c>
      <c r="J227" s="32">
        <f t="shared" si="38"/>
        <v>1.3787403105014174E-3</v>
      </c>
      <c r="M227" s="11">
        <f t="shared" si="39"/>
        <v>0.78735901896691374</v>
      </c>
    </row>
    <row r="228" spans="1:13" ht="15.75" x14ac:dyDescent="0.25">
      <c r="A228" s="2">
        <v>40998</v>
      </c>
      <c r="B228">
        <v>4.0999999999999996</v>
      </c>
      <c r="C228">
        <f t="shared" si="36"/>
        <v>-1.4423076923077042E-2</v>
      </c>
      <c r="D228">
        <v>2.2088000000000001</v>
      </c>
      <c r="E228">
        <v>10.550599999999999</v>
      </c>
      <c r="F228" s="17">
        <f t="shared" si="34"/>
        <v>2.7484090899188018E-4</v>
      </c>
      <c r="G228" s="17">
        <f t="shared" si="35"/>
        <v>1.0002748409089919</v>
      </c>
      <c r="I228" s="31">
        <f t="shared" si="37"/>
        <v>-1.4697917832068922E-2</v>
      </c>
      <c r="J228" s="32">
        <f t="shared" si="38"/>
        <v>2.1602878859824961E-4</v>
      </c>
      <c r="M228" s="11">
        <f t="shared" si="39"/>
        <v>-0.31166453449778508</v>
      </c>
    </row>
    <row r="229" spans="1:13" ht="15.75" x14ac:dyDescent="0.25">
      <c r="A229" s="2">
        <v>41001</v>
      </c>
      <c r="B229">
        <v>4.13</v>
      </c>
      <c r="C229">
        <f t="shared" si="36"/>
        <v>7.3170731707317685E-3</v>
      </c>
      <c r="D229">
        <v>2.1819999999999999</v>
      </c>
      <c r="E229">
        <v>10.6068</v>
      </c>
      <c r="F229" s="17">
        <f t="shared" si="34"/>
        <v>2.7623371819696096E-4</v>
      </c>
      <c r="G229" s="17">
        <f t="shared" si="35"/>
        <v>1.000276233718197</v>
      </c>
      <c r="I229" s="31">
        <f t="shared" si="37"/>
        <v>7.0408394525348075E-3</v>
      </c>
      <c r="J229" s="32">
        <f t="shared" si="38"/>
        <v>4.9573420196370647E-5</v>
      </c>
      <c r="M229" s="11">
        <f t="shared" si="39"/>
        <v>0.1492986949253487</v>
      </c>
    </row>
    <row r="230" spans="1:13" ht="15.75" x14ac:dyDescent="0.25">
      <c r="A230" s="2">
        <v>41002</v>
      </c>
      <c r="B230">
        <v>4.3499999999999996</v>
      </c>
      <c r="C230">
        <f t="shared" si="36"/>
        <v>5.3268765133171851E-2</v>
      </c>
      <c r="D230">
        <v>2.2988</v>
      </c>
      <c r="E230">
        <v>10.6372</v>
      </c>
      <c r="F230" s="17">
        <f t="shared" si="34"/>
        <v>2.7698682978405387E-4</v>
      </c>
      <c r="G230" s="17">
        <f t="shared" si="35"/>
        <v>1.0002769868297841</v>
      </c>
      <c r="I230" s="31">
        <f t="shared" si="37"/>
        <v>5.2991778303387797E-2</v>
      </c>
      <c r="J230" s="32">
        <f t="shared" si="38"/>
        <v>2.8081285677554017E-3</v>
      </c>
      <c r="M230" s="11">
        <f t="shared" si="39"/>
        <v>1.1236733056909729</v>
      </c>
    </row>
    <row r="231" spans="1:13" ht="15.75" x14ac:dyDescent="0.25">
      <c r="A231" s="2">
        <v>41003</v>
      </c>
      <c r="B231">
        <v>4.3099999999999996</v>
      </c>
      <c r="C231">
        <f t="shared" si="36"/>
        <v>-9.1954022988505833E-3</v>
      </c>
      <c r="D231">
        <v>2.2233000000000001</v>
      </c>
      <c r="E231">
        <v>10.6785</v>
      </c>
      <c r="F231" s="17">
        <f t="shared" si="34"/>
        <v>2.780096409571442E-4</v>
      </c>
      <c r="G231" s="17">
        <f t="shared" si="35"/>
        <v>1.0002780096409571</v>
      </c>
      <c r="I231" s="31">
        <f t="shared" si="37"/>
        <v>-9.4734119398077275E-3</v>
      </c>
      <c r="J231" s="32">
        <f t="shared" si="38"/>
        <v>8.9745533781291603E-5</v>
      </c>
      <c r="M231" s="11">
        <f t="shared" si="39"/>
        <v>-0.20088059792278265</v>
      </c>
    </row>
    <row r="232" spans="1:13" ht="15.75" x14ac:dyDescent="0.25">
      <c r="A232" s="2">
        <v>41004</v>
      </c>
      <c r="B232">
        <v>4.3499999999999996</v>
      </c>
      <c r="C232">
        <f t="shared" si="36"/>
        <v>9.28074245939676E-3</v>
      </c>
      <c r="D232">
        <v>2.1804999999999999</v>
      </c>
      <c r="E232">
        <v>10.703900000000001</v>
      </c>
      <c r="F232" s="17">
        <f t="shared" si="34"/>
        <v>2.7863849320275413E-4</v>
      </c>
      <c r="G232" s="17">
        <f t="shared" si="35"/>
        <v>1.0002786384932028</v>
      </c>
      <c r="I232" s="31">
        <f t="shared" si="37"/>
        <v>9.0021039661940059E-3</v>
      </c>
      <c r="J232" s="32">
        <f t="shared" si="38"/>
        <v>8.1037875818165851E-5</v>
      </c>
      <c r="M232" s="11">
        <f t="shared" si="39"/>
        <v>0.19088666668165677</v>
      </c>
    </row>
    <row r="233" spans="1:13" ht="15.75" x14ac:dyDescent="0.25">
      <c r="A233" s="2">
        <v>41008</v>
      </c>
      <c r="B233">
        <v>4.38</v>
      </c>
      <c r="C233">
        <f t="shared" si="36"/>
        <v>6.8965517241379891E-3</v>
      </c>
      <c r="D233">
        <v>2.0474000000000001</v>
      </c>
      <c r="E233">
        <v>10.7906</v>
      </c>
      <c r="F233" s="17">
        <f t="shared" si="34"/>
        <v>2.8078392525365814E-4</v>
      </c>
      <c r="G233" s="17">
        <f t="shared" si="35"/>
        <v>1.0002807839252537</v>
      </c>
      <c r="I233" s="31">
        <f t="shared" si="37"/>
        <v>6.6157677988843309E-3</v>
      </c>
      <c r="J233" s="32">
        <f t="shared" si="38"/>
        <v>4.3768383568754827E-5</v>
      </c>
      <c r="M233" s="11">
        <f t="shared" si="39"/>
        <v>0.14028518970802289</v>
      </c>
    </row>
    <row r="234" spans="1:13" ht="15.75" x14ac:dyDescent="0.25">
      <c r="A234" s="2">
        <v>41009</v>
      </c>
      <c r="B234">
        <v>4.6500000000000004</v>
      </c>
      <c r="C234">
        <f t="shared" si="36"/>
        <v>6.1643835616438464E-2</v>
      </c>
      <c r="D234">
        <v>1.9823</v>
      </c>
      <c r="E234">
        <v>10.884399999999999</v>
      </c>
      <c r="F234" s="17">
        <f t="shared" si="34"/>
        <v>2.8310316533342039E-4</v>
      </c>
      <c r="G234" s="17">
        <f t="shared" si="35"/>
        <v>1.0002831031653334</v>
      </c>
      <c r="I234" s="31">
        <f t="shared" si="37"/>
        <v>6.1360732451105043E-2</v>
      </c>
      <c r="J234" s="32">
        <f t="shared" si="38"/>
        <v>3.7651394869360954E-3</v>
      </c>
      <c r="M234" s="11">
        <f t="shared" si="39"/>
        <v>1.3011342378095769</v>
      </c>
    </row>
    <row r="235" spans="1:13" ht="15.75" x14ac:dyDescent="0.25">
      <c r="A235" s="2">
        <v>41010</v>
      </c>
      <c r="B235">
        <v>4.83</v>
      </c>
      <c r="C235">
        <f t="shared" si="36"/>
        <v>3.8709677419354778E-2</v>
      </c>
      <c r="D235">
        <v>2.0350999999999999</v>
      </c>
      <c r="E235">
        <v>10.895199999999999</v>
      </c>
      <c r="F235" s="17">
        <f t="shared" si="34"/>
        <v>2.8337007375811574E-4</v>
      </c>
      <c r="G235" s="17">
        <f t="shared" si="35"/>
        <v>1.0002833700737581</v>
      </c>
      <c r="I235" s="31">
        <f t="shared" si="37"/>
        <v>3.8426307345596662E-2</v>
      </c>
      <c r="J235" s="32">
        <f t="shared" si="38"/>
        <v>1.476581096218256E-3</v>
      </c>
      <c r="M235" s="11">
        <f t="shared" si="39"/>
        <v>0.81481726378983366</v>
      </c>
    </row>
    <row r="236" spans="1:13" ht="15.75" x14ac:dyDescent="0.25">
      <c r="A236" s="2">
        <v>41011</v>
      </c>
      <c r="B236">
        <v>5.34</v>
      </c>
      <c r="C236">
        <f t="shared" si="36"/>
        <v>0.10559006211180119</v>
      </c>
      <c r="D236">
        <v>2.0510000000000002</v>
      </c>
      <c r="E236">
        <v>10.8514</v>
      </c>
      <c r="F236" s="17">
        <f t="shared" si="34"/>
        <v>2.822874511518858E-4</v>
      </c>
      <c r="G236" s="17">
        <f t="shared" si="35"/>
        <v>1.0002822874511519</v>
      </c>
      <c r="I236" s="31">
        <f t="shared" si="37"/>
        <v>0.10530777466064931</v>
      </c>
      <c r="J236" s="32">
        <f t="shared" si="38"/>
        <v>1.1089727403978091E-2</v>
      </c>
      <c r="M236" s="11">
        <f t="shared" si="39"/>
        <v>2.2330168765128398</v>
      </c>
    </row>
    <row r="237" spans="1:13" ht="15.75" x14ac:dyDescent="0.25">
      <c r="A237" s="2">
        <v>41012</v>
      </c>
      <c r="B237">
        <v>5.39</v>
      </c>
      <c r="C237">
        <f t="shared" si="36"/>
        <v>9.3632958801497801E-3</v>
      </c>
      <c r="D237">
        <v>1.9823</v>
      </c>
      <c r="E237">
        <v>10.867100000000001</v>
      </c>
      <c r="F237" s="17">
        <f t="shared" si="34"/>
        <v>2.8267556354899526E-4</v>
      </c>
      <c r="G237" s="17">
        <f t="shared" si="35"/>
        <v>1.000282675563549</v>
      </c>
      <c r="I237" s="31">
        <f t="shared" si="37"/>
        <v>9.0806203166007848E-3</v>
      </c>
      <c r="J237" s="32">
        <f t="shared" si="38"/>
        <v>8.2457665334262944E-5</v>
      </c>
      <c r="M237" s="11">
        <f t="shared" si="39"/>
        <v>0.19255158018026142</v>
      </c>
    </row>
    <row r="238" spans="1:13" ht="15.75" x14ac:dyDescent="0.25">
      <c r="A238" s="2">
        <v>41015</v>
      </c>
      <c r="B238">
        <v>5.9399999999999995</v>
      </c>
      <c r="C238">
        <f t="shared" si="36"/>
        <v>0.10204081632653059</v>
      </c>
      <c r="D238">
        <v>1.9805000000000001</v>
      </c>
      <c r="E238">
        <v>10.8596</v>
      </c>
      <c r="F238" s="17">
        <f t="shared" si="34"/>
        <v>2.8249016637582613E-4</v>
      </c>
      <c r="G238" s="17">
        <f t="shared" si="35"/>
        <v>1.0002824901663758</v>
      </c>
      <c r="I238" s="31">
        <f t="shared" si="37"/>
        <v>0.10175832616015476</v>
      </c>
      <c r="J238" s="32">
        <f t="shared" si="38"/>
        <v>1.0354756942916437E-2</v>
      </c>
      <c r="M238" s="11">
        <f t="shared" si="39"/>
        <v>2.1577519833987395</v>
      </c>
    </row>
    <row r="239" spans="1:13" ht="15.75" x14ac:dyDescent="0.25">
      <c r="A239" s="2">
        <v>41016</v>
      </c>
      <c r="B239">
        <v>6.49</v>
      </c>
      <c r="C239">
        <f t="shared" si="36"/>
        <v>9.2592592592592726E-2</v>
      </c>
      <c r="D239">
        <v>1.9981</v>
      </c>
      <c r="E239">
        <v>10.7918</v>
      </c>
      <c r="F239" s="17">
        <f t="shared" si="34"/>
        <v>2.8081360806608835E-4</v>
      </c>
      <c r="G239" s="17">
        <f t="shared" si="35"/>
        <v>1.0002808136080661</v>
      </c>
      <c r="I239" s="31">
        <f t="shared" si="37"/>
        <v>9.2311778984526638E-2</v>
      </c>
      <c r="J239" s="32">
        <f t="shared" si="38"/>
        <v>8.5214645392880945E-3</v>
      </c>
      <c r="M239" s="11">
        <f t="shared" si="39"/>
        <v>1.9574410440029735</v>
      </c>
    </row>
    <row r="240" spans="1:13" ht="15.75" x14ac:dyDescent="0.25">
      <c r="A240" s="2">
        <v>41017</v>
      </c>
      <c r="B240">
        <v>6.44</v>
      </c>
      <c r="C240">
        <f t="shared" si="36"/>
        <v>-7.7041602465331002E-3</v>
      </c>
      <c r="D240">
        <v>1.9752999999999998</v>
      </c>
      <c r="E240">
        <v>10.8012</v>
      </c>
      <c r="F240" s="17">
        <f t="shared" si="34"/>
        <v>2.810461123381458E-4</v>
      </c>
      <c r="G240" s="17">
        <f t="shared" si="35"/>
        <v>1.0002810461123381</v>
      </c>
      <c r="I240" s="31">
        <f t="shared" si="37"/>
        <v>-7.9852063588712469E-3</v>
      </c>
      <c r="J240" s="32">
        <f t="shared" si="38"/>
        <v>6.3763520593757792E-5</v>
      </c>
      <c r="M240" s="11">
        <f t="shared" si="39"/>
        <v>-0.16932368592211969</v>
      </c>
    </row>
    <row r="241" spans="1:13" ht="15.75" x14ac:dyDescent="0.25">
      <c r="A241" s="2">
        <v>41018</v>
      </c>
      <c r="B241">
        <v>6.26</v>
      </c>
      <c r="C241">
        <f t="shared" si="36"/>
        <v>-2.7950310559006302E-2</v>
      </c>
      <c r="D241">
        <v>1.9664999999999999</v>
      </c>
      <c r="E241">
        <v>10.753500000000001</v>
      </c>
      <c r="F241" s="17">
        <f t="shared" si="34"/>
        <v>2.7986607341401459E-4</v>
      </c>
      <c r="G241" s="17">
        <f t="shared" si="35"/>
        <v>1.000279866073414</v>
      </c>
      <c r="I241" s="31">
        <f t="shared" si="37"/>
        <v>-2.8230176632420317E-2</v>
      </c>
      <c r="J241" s="32">
        <f t="shared" si="38"/>
        <v>7.9694287269765007E-4</v>
      </c>
      <c r="M241" s="11">
        <f t="shared" si="39"/>
        <v>-0.598611650946687</v>
      </c>
    </row>
    <row r="242" spans="1:13" ht="15.75" x14ac:dyDescent="0.25">
      <c r="A242" s="2">
        <v>41019</v>
      </c>
      <c r="B242">
        <v>5.9399999999999995</v>
      </c>
      <c r="C242">
        <f t="shared" si="36"/>
        <v>-5.1118210862619855E-2</v>
      </c>
      <c r="D242">
        <v>1.9628999999999999</v>
      </c>
      <c r="E242">
        <v>10.7285</v>
      </c>
      <c r="F242" s="17">
        <f t="shared" si="34"/>
        <v>2.79247401931082E-4</v>
      </c>
      <c r="G242" s="17">
        <f t="shared" si="35"/>
        <v>1.0002792474019311</v>
      </c>
      <c r="I242" s="31">
        <f t="shared" si="37"/>
        <v>-5.1397458264550937E-2</v>
      </c>
      <c r="J242" s="32">
        <f t="shared" si="38"/>
        <v>2.6416987160562556E-3</v>
      </c>
      <c r="M242" s="11">
        <f t="shared" si="39"/>
        <v>-1.0898662713598635</v>
      </c>
    </row>
    <row r="243" spans="1:13" ht="15.75" x14ac:dyDescent="0.25">
      <c r="A243" s="2">
        <v>41022</v>
      </c>
      <c r="B243">
        <v>5.77</v>
      </c>
      <c r="C243">
        <f t="shared" si="36"/>
        <v>-2.8619528619528611E-2</v>
      </c>
      <c r="D243">
        <v>1.9348999999999998</v>
      </c>
      <c r="E243">
        <v>10.765000000000001</v>
      </c>
      <c r="F243" s="17">
        <f t="shared" si="34"/>
        <v>2.8015061553166021E-4</v>
      </c>
      <c r="G243" s="17">
        <f t="shared" si="35"/>
        <v>1.0002801506155317</v>
      </c>
      <c r="I243" s="31">
        <f t="shared" si="37"/>
        <v>-2.8899679235060271E-2</v>
      </c>
      <c r="J243" s="32">
        <f t="shared" si="38"/>
        <v>8.3519145988937375E-4</v>
      </c>
      <c r="M243" s="11">
        <f t="shared" si="39"/>
        <v>-0.61280823439346388</v>
      </c>
    </row>
    <row r="244" spans="1:13" ht="15.75" x14ac:dyDescent="0.25">
      <c r="A244" s="2">
        <v>41023</v>
      </c>
      <c r="B244">
        <v>5.68</v>
      </c>
      <c r="C244">
        <f t="shared" si="36"/>
        <v>-1.5597920277296336E-2</v>
      </c>
      <c r="D244">
        <v>1.9735</v>
      </c>
      <c r="E244">
        <v>10.7654</v>
      </c>
      <c r="F244" s="17">
        <f t="shared" si="34"/>
        <v>2.8016051211854354E-4</v>
      </c>
      <c r="G244" s="17">
        <f t="shared" si="35"/>
        <v>1.0002801605121185</v>
      </c>
      <c r="I244" s="31">
        <f t="shared" si="37"/>
        <v>-1.587808078941488E-2</v>
      </c>
      <c r="J244" s="32">
        <f t="shared" si="38"/>
        <v>2.5211344955518587E-4</v>
      </c>
      <c r="M244" s="11">
        <f t="shared" si="39"/>
        <v>-0.33668950354001453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topLeftCell="A7" workbookViewId="0">
      <selection activeCell="O15" sqref="O15"/>
    </sheetView>
  </sheetViews>
  <sheetFormatPr defaultRowHeight="15" x14ac:dyDescent="0.25"/>
  <cols>
    <col min="1" max="1" width="13.28515625" customWidth="1"/>
    <col min="2" max="2" width="9.5703125" customWidth="1"/>
    <col min="8" max="8" width="27.7109375" customWidth="1"/>
    <col min="9" max="9" width="39.42578125" customWidth="1"/>
    <col min="10" max="10" width="10.140625" customWidth="1"/>
    <col min="12" max="12" width="10.7109375" style="36" customWidth="1"/>
    <col min="13" max="13" width="27.28515625" customWidth="1"/>
    <col min="16" max="16" width="22.140625" customWidth="1"/>
    <col min="17" max="17" width="29.7109375" customWidth="1"/>
    <col min="18" max="18" width="12" customWidth="1"/>
    <col min="19" max="19" width="10.7109375" customWidth="1"/>
    <col min="20" max="20" width="17.42578125" customWidth="1"/>
  </cols>
  <sheetData>
    <row r="1" spans="1:24" ht="15.75" thickBot="1" x14ac:dyDescent="0.3">
      <c r="A1" t="s">
        <v>0</v>
      </c>
    </row>
    <row r="2" spans="1:24" x14ac:dyDescent="0.25">
      <c r="A2" t="s">
        <v>1</v>
      </c>
      <c r="B2" t="s">
        <v>2</v>
      </c>
      <c r="C2" t="s">
        <v>20</v>
      </c>
      <c r="D2" t="s">
        <v>5</v>
      </c>
      <c r="E2" t="s">
        <v>38</v>
      </c>
      <c r="F2" t="s">
        <v>6</v>
      </c>
      <c r="G2" t="s">
        <v>36</v>
      </c>
      <c r="H2" t="s">
        <v>39</v>
      </c>
      <c r="I2" t="s">
        <v>35</v>
      </c>
      <c r="J2" t="s">
        <v>37</v>
      </c>
      <c r="K2" t="s">
        <v>66</v>
      </c>
      <c r="L2" s="37" t="s">
        <v>65</v>
      </c>
      <c r="M2" s="7" t="s">
        <v>48</v>
      </c>
      <c r="N2" s="11">
        <f>SUM(L4:L123)/(COUNT(H4:H123)-2)</f>
        <v>2.2243153238501174E-3</v>
      </c>
      <c r="O2" s="16"/>
      <c r="P2" s="7" t="s">
        <v>23</v>
      </c>
      <c r="Q2" s="8" t="s">
        <v>31</v>
      </c>
      <c r="R2" s="8" t="s">
        <v>30</v>
      </c>
      <c r="S2" s="8" t="s">
        <v>29</v>
      </c>
      <c r="T2" s="8" t="s">
        <v>22</v>
      </c>
      <c r="U2" s="18" t="s">
        <v>40</v>
      </c>
      <c r="V2" s="19" t="s">
        <v>45</v>
      </c>
      <c r="W2" s="11" t="s">
        <v>26</v>
      </c>
      <c r="X2">
        <f>SUM(T3:T8)</f>
        <v>1.0063744012527809</v>
      </c>
    </row>
    <row r="3" spans="1:24" ht="16.5" thickBot="1" x14ac:dyDescent="0.3">
      <c r="A3" s="1">
        <v>40673</v>
      </c>
      <c r="B3">
        <v>4.4000000000000004</v>
      </c>
      <c r="C3">
        <v>0</v>
      </c>
      <c r="D3">
        <v>3.2134999999999998</v>
      </c>
      <c r="E3">
        <v>1.6404999999999998</v>
      </c>
      <c r="F3">
        <v>10.3208</v>
      </c>
      <c r="G3">
        <f t="shared" ref="G3:G66" si="0">D3+F3</f>
        <v>13.5343</v>
      </c>
      <c r="H3">
        <f>D3+E3*(G3-D3)</f>
        <v>20.144772399999997</v>
      </c>
      <c r="I3" s="17">
        <f>(((G3/100)+1)^(1/365)-1)</f>
        <v>3.4782707486158415E-4</v>
      </c>
      <c r="J3" s="17">
        <f>1+I3</f>
        <v>1.0003478270748616</v>
      </c>
      <c r="L3" s="37"/>
      <c r="M3" s="20" t="s">
        <v>49</v>
      </c>
      <c r="N3" s="11">
        <f>SQRT(N2)</f>
        <v>4.7162647549200604E-2</v>
      </c>
      <c r="O3" s="11"/>
      <c r="P3" s="10">
        <v>40847</v>
      </c>
      <c r="Q3" s="11">
        <v>2.37</v>
      </c>
      <c r="R3" s="11">
        <v>-0.10227272727272728</v>
      </c>
      <c r="S3" s="11">
        <f t="shared" ref="S3:S8" si="1">1+R3</f>
        <v>0.89772727272727271</v>
      </c>
      <c r="T3">
        <f>R3-I124</f>
        <v>-0.10260728417284003</v>
      </c>
      <c r="W3" s="11" t="s">
        <v>27</v>
      </c>
      <c r="X3">
        <f>PRODUCT(S3:S8)-PRODUCT(J124:J129)</f>
        <v>0.88057672938976772</v>
      </c>
    </row>
    <row r="4" spans="1:24" ht="15.75" x14ac:dyDescent="0.25">
      <c r="A4" s="2">
        <v>40674</v>
      </c>
      <c r="B4">
        <v>4.4993999999999996</v>
      </c>
      <c r="C4">
        <f>(B4-B3)/B3</f>
        <v>2.2590909090908922E-2</v>
      </c>
      <c r="D4">
        <v>3.1593</v>
      </c>
      <c r="E4">
        <v>1.6322000000000001</v>
      </c>
      <c r="F4">
        <v>10.3607</v>
      </c>
      <c r="G4">
        <f t="shared" si="0"/>
        <v>13.52</v>
      </c>
      <c r="H4">
        <f t="shared" ref="H4:H67" si="2">D4+E4*(G4-D4)</f>
        <v>20.070034540000002</v>
      </c>
      <c r="I4" s="17">
        <f t="shared" ref="I4:I67" si="3">(((G4/100)+1)^(1/365)-1)</f>
        <v>3.4748185609512205E-4</v>
      </c>
      <c r="J4" s="17">
        <f t="shared" ref="J4:J67" si="4">1+I4</f>
        <v>1.0003474818560951</v>
      </c>
      <c r="K4">
        <f>C4-I4</f>
        <v>2.22434272348138E-2</v>
      </c>
      <c r="L4" s="37">
        <f>K4^2</f>
        <v>4.9477005515045631E-4</v>
      </c>
      <c r="M4" s="21" t="s">
        <v>50</v>
      </c>
      <c r="N4" s="11">
        <f>X2</f>
        <v>1.0063744012527809</v>
      </c>
      <c r="O4" s="11"/>
      <c r="P4" s="10">
        <v>40848</v>
      </c>
      <c r="Q4" s="11">
        <v>5</v>
      </c>
      <c r="R4" s="11">
        <v>1.109704641350211</v>
      </c>
      <c r="S4" s="11">
        <f t="shared" si="1"/>
        <v>2.109704641350211</v>
      </c>
      <c r="T4">
        <f t="shared" ref="T4:T8" si="5">R4-I125</f>
        <v>1.1093704483217048</v>
      </c>
      <c r="W4" s="11" t="s">
        <v>32</v>
      </c>
      <c r="X4">
        <f>X2/6</f>
        <v>0.16772906687546349</v>
      </c>
    </row>
    <row r="5" spans="1:24" ht="15.75" x14ac:dyDescent="0.25">
      <c r="A5" s="2">
        <v>40675</v>
      </c>
      <c r="B5">
        <v>4.45</v>
      </c>
      <c r="C5">
        <f t="shared" ref="C5:C68" si="6">(B5-B4)/B4</f>
        <v>-1.0979241676667877E-2</v>
      </c>
      <c r="D5">
        <v>3.2225000000000001</v>
      </c>
      <c r="E5">
        <v>1.631</v>
      </c>
      <c r="F5">
        <v>10.315099999999999</v>
      </c>
      <c r="G5">
        <f t="shared" si="0"/>
        <v>13.537599999999999</v>
      </c>
      <c r="H5">
        <f t="shared" si="2"/>
        <v>20.0464281</v>
      </c>
      <c r="I5" s="17">
        <f t="shared" si="3"/>
        <v>3.4790673457263388E-4</v>
      </c>
      <c r="J5" s="17">
        <f t="shared" si="4"/>
        <v>1.0003479067345726</v>
      </c>
      <c r="K5">
        <f t="shared" ref="K5:K68" si="7">C5-I5</f>
        <v>-1.1327148411240511E-2</v>
      </c>
      <c r="L5" s="37">
        <f t="shared" ref="L5:L68" si="8">K5^2</f>
        <v>1.2830429113026842E-4</v>
      </c>
      <c r="M5" s="21" t="s">
        <v>51</v>
      </c>
      <c r="N5" s="11">
        <f>X12</f>
        <v>1.4633429386484735</v>
      </c>
      <c r="O5" s="11"/>
      <c r="P5" s="10">
        <v>40849</v>
      </c>
      <c r="Q5" s="11">
        <v>4.9000000000000004</v>
      </c>
      <c r="R5" s="11">
        <v>-1.9999999999999928E-2</v>
      </c>
      <c r="S5" s="11">
        <f t="shared" si="1"/>
        <v>0.98000000000000009</v>
      </c>
      <c r="T5">
        <f t="shared" si="5"/>
        <v>-2.0332686087236061E-2</v>
      </c>
      <c r="W5" s="16" t="s">
        <v>33</v>
      </c>
      <c r="X5">
        <f>X3/6</f>
        <v>0.14676278823162794</v>
      </c>
    </row>
    <row r="6" spans="1:24" ht="15.75" x14ac:dyDescent="0.25">
      <c r="A6" s="2">
        <v>40676</v>
      </c>
      <c r="B6">
        <v>4.4794</v>
      </c>
      <c r="C6">
        <f t="shared" si="6"/>
        <v>6.6067415730336788E-3</v>
      </c>
      <c r="D6">
        <v>3.1709000000000001</v>
      </c>
      <c r="E6">
        <v>1.5523</v>
      </c>
      <c r="F6">
        <v>10.344899999999999</v>
      </c>
      <c r="G6">
        <f t="shared" si="0"/>
        <v>13.515799999999999</v>
      </c>
      <c r="H6">
        <f t="shared" si="2"/>
        <v>19.229288269999998</v>
      </c>
      <c r="I6" s="17">
        <f t="shared" si="3"/>
        <v>3.473804549314341E-4</v>
      </c>
      <c r="J6" s="17">
        <f t="shared" si="4"/>
        <v>1.0003473804549314</v>
      </c>
      <c r="K6">
        <f t="shared" si="7"/>
        <v>6.2593611181022447E-3</v>
      </c>
      <c r="L6" s="37">
        <f t="shared" si="8"/>
        <v>3.9179601606810185E-5</v>
      </c>
      <c r="M6" s="21" t="s">
        <v>52</v>
      </c>
      <c r="N6" s="11">
        <f>SQRT(N2*6)</f>
        <v>0.11552442141426505</v>
      </c>
      <c r="O6" s="11"/>
      <c r="P6" s="10">
        <v>40850</v>
      </c>
      <c r="Q6" s="11">
        <v>5.4</v>
      </c>
      <c r="R6" s="11">
        <v>0.1020408163265306</v>
      </c>
      <c r="S6" s="11">
        <f t="shared" si="1"/>
        <v>1.1020408163265305</v>
      </c>
      <c r="T6">
        <f t="shared" si="5"/>
        <v>0.10170828801844976</v>
      </c>
      <c r="W6" s="16" t="s">
        <v>41</v>
      </c>
      <c r="X6">
        <f>SUM(U3:U8)/6</f>
        <v>0</v>
      </c>
    </row>
    <row r="7" spans="1:24" ht="15.75" x14ac:dyDescent="0.25">
      <c r="A7" s="2">
        <v>40679</v>
      </c>
      <c r="B7">
        <v>4.42</v>
      </c>
      <c r="C7">
        <f t="shared" si="6"/>
        <v>-1.3260704558646273E-2</v>
      </c>
      <c r="D7">
        <v>3.1469999999999998</v>
      </c>
      <c r="E7">
        <v>1.4825999999999999</v>
      </c>
      <c r="F7">
        <v>10.3725</v>
      </c>
      <c r="G7">
        <f t="shared" si="0"/>
        <v>13.519500000000001</v>
      </c>
      <c r="H7">
        <f t="shared" si="2"/>
        <v>18.525268499999999</v>
      </c>
      <c r="I7" s="17">
        <f t="shared" si="3"/>
        <v>3.4746978472410817E-4</v>
      </c>
      <c r="J7" s="17">
        <f t="shared" si="4"/>
        <v>1.0003474697847241</v>
      </c>
      <c r="K7">
        <f t="shared" si="7"/>
        <v>-1.3608174343370381E-2</v>
      </c>
      <c r="L7" s="37">
        <f t="shared" si="8"/>
        <v>1.851824089595639E-4</v>
      </c>
      <c r="M7" s="21" t="s">
        <v>53</v>
      </c>
      <c r="N7" s="11">
        <f>SQRT(N2*121)</f>
        <v>0.51878912304120661</v>
      </c>
      <c r="O7" s="11"/>
      <c r="P7" s="10">
        <v>40851</v>
      </c>
      <c r="Q7" s="11">
        <v>5.1100000000000003</v>
      </c>
      <c r="R7" s="11">
        <v>-5.3703703703703705E-2</v>
      </c>
      <c r="S7" s="11">
        <f t="shared" si="1"/>
        <v>0.9462962962962963</v>
      </c>
      <c r="T7">
        <f t="shared" si="5"/>
        <v>-5.4035326426988502E-2</v>
      </c>
      <c r="W7" s="16" t="s">
        <v>42</v>
      </c>
      <c r="X7">
        <f>SQRT(X6)</f>
        <v>0</v>
      </c>
    </row>
    <row r="8" spans="1:24" ht="16.5" thickBot="1" x14ac:dyDescent="0.3">
      <c r="A8" s="2">
        <v>40680</v>
      </c>
      <c r="B8">
        <v>4.4000000000000004</v>
      </c>
      <c r="C8">
        <f t="shared" si="6"/>
        <v>-4.5248868778279576E-3</v>
      </c>
      <c r="D8">
        <v>3.1158000000000001</v>
      </c>
      <c r="E8">
        <v>1.4825999999999999</v>
      </c>
      <c r="F8">
        <v>10.373100000000001</v>
      </c>
      <c r="G8">
        <f t="shared" si="0"/>
        <v>13.488900000000001</v>
      </c>
      <c r="H8">
        <f t="shared" si="2"/>
        <v>18.494958060000002</v>
      </c>
      <c r="I8" s="17">
        <f t="shared" si="3"/>
        <v>3.4673091588666161E-4</v>
      </c>
      <c r="J8" s="17">
        <f t="shared" si="4"/>
        <v>1.0003467309158867</v>
      </c>
      <c r="K8">
        <f t="shared" si="7"/>
        <v>-4.8716177937146192E-3</v>
      </c>
      <c r="L8" s="37">
        <f t="shared" si="8"/>
        <v>2.3732659928036895E-5</v>
      </c>
      <c r="M8" s="21" t="s">
        <v>54</v>
      </c>
      <c r="N8" s="11">
        <f>N4/N6</f>
        <v>8.7113563429499496</v>
      </c>
      <c r="O8" s="11"/>
      <c r="P8" s="13">
        <v>40854</v>
      </c>
      <c r="Q8" s="14">
        <v>4.97</v>
      </c>
      <c r="R8" s="14">
        <v>-2.7397260273972712E-2</v>
      </c>
      <c r="S8" s="14">
        <f t="shared" si="1"/>
        <v>0.97260273972602729</v>
      </c>
      <c r="T8">
        <f t="shared" si="5"/>
        <v>-2.7729038400309047E-2</v>
      </c>
      <c r="W8" s="16" t="s">
        <v>43</v>
      </c>
      <c r="X8">
        <f>SUM(V3:V8)/6</f>
        <v>0</v>
      </c>
    </row>
    <row r="9" spans="1:24" ht="16.5" thickBot="1" x14ac:dyDescent="0.3">
      <c r="A9" s="2">
        <v>40681</v>
      </c>
      <c r="B9">
        <v>4.4000000000000004</v>
      </c>
      <c r="C9">
        <f t="shared" si="6"/>
        <v>0</v>
      </c>
      <c r="D9">
        <v>3.1800999999999999</v>
      </c>
      <c r="E9">
        <v>1.4807999999999999</v>
      </c>
      <c r="F9">
        <v>10.34</v>
      </c>
      <c r="G9">
        <f t="shared" si="0"/>
        <v>13.520099999999999</v>
      </c>
      <c r="H9">
        <f t="shared" si="2"/>
        <v>18.491571999999998</v>
      </c>
      <c r="I9" s="17">
        <f t="shared" si="3"/>
        <v>3.4748427036301877E-4</v>
      </c>
      <c r="J9" s="17">
        <f t="shared" si="4"/>
        <v>1.000347484270363</v>
      </c>
      <c r="K9">
        <f t="shared" si="7"/>
        <v>-3.4748427036301877E-4</v>
      </c>
      <c r="L9" s="37">
        <f t="shared" si="8"/>
        <v>1.2074531814971953E-7</v>
      </c>
      <c r="M9" s="20" t="s">
        <v>55</v>
      </c>
      <c r="N9" s="11">
        <f>N5/N7</f>
        <v>2.8206893199112861</v>
      </c>
      <c r="O9" s="11"/>
      <c r="W9" s="16" t="s">
        <v>44</v>
      </c>
      <c r="X9">
        <f>SQRT(X8)</f>
        <v>0</v>
      </c>
    </row>
    <row r="10" spans="1:24" ht="15.75" x14ac:dyDescent="0.25">
      <c r="A10" s="2">
        <v>40682</v>
      </c>
      <c r="B10">
        <v>4.2024999999999997</v>
      </c>
      <c r="C10">
        <f t="shared" si="6"/>
        <v>-4.4886363636363787E-2</v>
      </c>
      <c r="D10">
        <v>3.1709000000000001</v>
      </c>
      <c r="E10">
        <v>1.4803999999999999</v>
      </c>
      <c r="F10">
        <v>10.321199999999999</v>
      </c>
      <c r="G10">
        <f t="shared" si="0"/>
        <v>13.492099999999999</v>
      </c>
      <c r="H10">
        <f t="shared" si="2"/>
        <v>18.45040448</v>
      </c>
      <c r="I10" s="17">
        <f t="shared" si="3"/>
        <v>3.4680819251731165E-4</v>
      </c>
      <c r="J10" s="17">
        <f t="shared" si="4"/>
        <v>1.0003468081925173</v>
      </c>
      <c r="K10">
        <f t="shared" si="7"/>
        <v>-4.5233171828881098E-2</v>
      </c>
      <c r="L10" s="37">
        <f t="shared" si="8"/>
        <v>2.0460398337010825E-3</v>
      </c>
      <c r="M10" s="11"/>
      <c r="N10" s="11"/>
      <c r="O10" s="11"/>
      <c r="P10" s="7" t="s">
        <v>24</v>
      </c>
      <c r="Q10" s="8" t="s">
        <v>31</v>
      </c>
      <c r="R10" s="8" t="s">
        <v>30</v>
      </c>
      <c r="S10" s="8" t="s">
        <v>29</v>
      </c>
      <c r="T10" s="8" t="s">
        <v>22</v>
      </c>
      <c r="U10" s="18" t="s">
        <v>40</v>
      </c>
      <c r="V10" s="19" t="s">
        <v>45</v>
      </c>
    </row>
    <row r="11" spans="1:24" ht="15.75" x14ac:dyDescent="0.25">
      <c r="A11" s="2">
        <v>40683</v>
      </c>
      <c r="B11">
        <v>4.0999999999999996</v>
      </c>
      <c r="C11">
        <f t="shared" si="6"/>
        <v>-2.4390243902439036E-2</v>
      </c>
      <c r="D11">
        <v>3.1451000000000002</v>
      </c>
      <c r="E11">
        <v>1.4895</v>
      </c>
      <c r="F11">
        <v>10.3559</v>
      </c>
      <c r="G11">
        <f t="shared" si="0"/>
        <v>13.501000000000001</v>
      </c>
      <c r="H11">
        <f t="shared" si="2"/>
        <v>18.570213050000003</v>
      </c>
      <c r="I11" s="17">
        <f t="shared" si="3"/>
        <v>3.4702310672130032E-4</v>
      </c>
      <c r="J11" s="17">
        <f t="shared" si="4"/>
        <v>1.0003470231067213</v>
      </c>
      <c r="K11">
        <f t="shared" si="7"/>
        <v>-2.4737267009160336E-2</v>
      </c>
      <c r="L11" s="37">
        <f t="shared" si="8"/>
        <v>6.1193237908249232E-4</v>
      </c>
      <c r="M11" s="11"/>
      <c r="N11" s="11"/>
      <c r="O11" s="11"/>
      <c r="P11" s="10">
        <v>40847</v>
      </c>
      <c r="Q11" s="11">
        <v>2.37</v>
      </c>
      <c r="R11" s="11">
        <v>-0.10227272727272728</v>
      </c>
      <c r="S11" s="11">
        <f>1+R11</f>
        <v>0.89772727272727271</v>
      </c>
      <c r="T11">
        <f>R11-I132</f>
        <v>-0.10260674319962136</v>
      </c>
    </row>
    <row r="12" spans="1:24" ht="15.75" x14ac:dyDescent="0.25">
      <c r="A12" s="2">
        <v>40686</v>
      </c>
      <c r="B12">
        <v>4.05</v>
      </c>
      <c r="C12">
        <f t="shared" si="6"/>
        <v>-1.2195121951219469E-2</v>
      </c>
      <c r="D12">
        <v>3.1286</v>
      </c>
      <c r="E12">
        <v>1.4386000000000001</v>
      </c>
      <c r="F12">
        <v>10.438599999999999</v>
      </c>
      <c r="G12">
        <f t="shared" si="0"/>
        <v>13.5672</v>
      </c>
      <c r="H12">
        <f t="shared" si="2"/>
        <v>18.14556996</v>
      </c>
      <c r="I12" s="17">
        <f t="shared" si="3"/>
        <v>3.4862115481959499E-4</v>
      </c>
      <c r="J12" s="17">
        <f t="shared" si="4"/>
        <v>1.0003486211548196</v>
      </c>
      <c r="K12">
        <f t="shared" si="7"/>
        <v>-1.2543743106039064E-2</v>
      </c>
      <c r="L12" s="37">
        <f t="shared" si="8"/>
        <v>1.5734549111030255E-4</v>
      </c>
      <c r="M12" s="11"/>
      <c r="N12" s="11"/>
      <c r="O12" s="11"/>
      <c r="P12" s="10">
        <v>40848</v>
      </c>
      <c r="Q12" s="11">
        <v>5</v>
      </c>
      <c r="R12" s="11">
        <v>1.109704641350211</v>
      </c>
      <c r="S12" s="11">
        <f t="shared" ref="S12:S75" si="9">1+R12</f>
        <v>2.109704641350211</v>
      </c>
      <c r="T12">
        <f t="shared" ref="T12:T75" si="10">R12-I133</f>
        <v>1.1093729919164013</v>
      </c>
      <c r="W12" s="11" t="s">
        <v>26</v>
      </c>
      <c r="X12">
        <f>SUM(T11:T131)</f>
        <v>1.4633429386484735</v>
      </c>
    </row>
    <row r="13" spans="1:24" ht="15.75" x14ac:dyDescent="0.25">
      <c r="A13" s="2">
        <v>40687</v>
      </c>
      <c r="B13">
        <v>4.0999999999999996</v>
      </c>
      <c r="C13">
        <f t="shared" si="6"/>
        <v>1.2345679012345635E-2</v>
      </c>
      <c r="D13">
        <v>3.1139000000000001</v>
      </c>
      <c r="E13">
        <v>1.4381999999999999</v>
      </c>
      <c r="F13">
        <v>10.454800000000001</v>
      </c>
      <c r="G13">
        <f t="shared" si="0"/>
        <v>13.5687</v>
      </c>
      <c r="H13">
        <f t="shared" si="2"/>
        <v>18.149993359999996</v>
      </c>
      <c r="I13" s="17">
        <f t="shared" si="3"/>
        <v>3.4865735360467554E-4</v>
      </c>
      <c r="J13" s="17">
        <f t="shared" si="4"/>
        <v>1.0003486573536047</v>
      </c>
      <c r="K13">
        <f t="shared" si="7"/>
        <v>1.1997021658740959E-2</v>
      </c>
      <c r="L13" s="37">
        <f t="shared" si="8"/>
        <v>1.4392852868029969E-4</v>
      </c>
      <c r="M13" s="11"/>
      <c r="N13" s="11"/>
      <c r="O13" s="11"/>
      <c r="P13" s="10">
        <v>40849</v>
      </c>
      <c r="Q13" s="11">
        <v>4.9000000000000004</v>
      </c>
      <c r="R13" s="11">
        <v>-1.9999999999999928E-2</v>
      </c>
      <c r="S13" s="11">
        <f t="shared" si="9"/>
        <v>0.98000000000000009</v>
      </c>
      <c r="T13">
        <f t="shared" si="10"/>
        <v>-2.0332530735520792E-2</v>
      </c>
      <c r="W13" s="11" t="s">
        <v>27</v>
      </c>
      <c r="X13">
        <f>PRODUCT(S11:S131)-PRODUCT(J124:J244)</f>
        <v>1.1105614293156303</v>
      </c>
    </row>
    <row r="14" spans="1:24" ht="15.75" x14ac:dyDescent="0.25">
      <c r="A14" s="2">
        <v>40688</v>
      </c>
      <c r="B14">
        <v>4.1500000000000004</v>
      </c>
      <c r="C14">
        <f t="shared" si="6"/>
        <v>1.2195121951219686E-2</v>
      </c>
      <c r="D14">
        <v>3.1303999999999998</v>
      </c>
      <c r="E14">
        <v>1.4384999999999999</v>
      </c>
      <c r="F14">
        <v>10.4306</v>
      </c>
      <c r="G14">
        <f t="shared" si="0"/>
        <v>13.561</v>
      </c>
      <c r="H14">
        <f t="shared" si="2"/>
        <v>18.134818099999997</v>
      </c>
      <c r="I14" s="17">
        <f t="shared" si="3"/>
        <v>3.484715281163453E-4</v>
      </c>
      <c r="J14" s="17">
        <f t="shared" si="4"/>
        <v>1.0003484715281163</v>
      </c>
      <c r="K14">
        <f t="shared" si="7"/>
        <v>1.1846650423103341E-2</v>
      </c>
      <c r="L14" s="37">
        <f t="shared" si="8"/>
        <v>1.4034312624721455E-4</v>
      </c>
      <c r="M14" s="11"/>
      <c r="N14" s="11"/>
      <c r="O14" s="11"/>
      <c r="P14" s="10">
        <v>40850</v>
      </c>
      <c r="Q14" s="11">
        <v>5.4</v>
      </c>
      <c r="R14" s="11">
        <v>0.1020408163265306</v>
      </c>
      <c r="S14" s="11">
        <f t="shared" si="9"/>
        <v>1.1020408163265305</v>
      </c>
      <c r="T14">
        <f t="shared" si="10"/>
        <v>0.10170917660560895</v>
      </c>
      <c r="W14" s="11" t="s">
        <v>32</v>
      </c>
      <c r="X14">
        <f>X12/121</f>
        <v>1.2093743294615484E-2</v>
      </c>
    </row>
    <row r="15" spans="1:24" ht="15.75" x14ac:dyDescent="0.25">
      <c r="A15" s="2">
        <v>40689</v>
      </c>
      <c r="B15">
        <v>3.9534000000000002</v>
      </c>
      <c r="C15">
        <f t="shared" si="6"/>
        <v>-4.7373493975903638E-2</v>
      </c>
      <c r="D15">
        <v>3.0571999999999999</v>
      </c>
      <c r="E15">
        <v>1.4356</v>
      </c>
      <c r="F15">
        <v>10.416</v>
      </c>
      <c r="G15">
        <f t="shared" si="0"/>
        <v>13.4732</v>
      </c>
      <c r="H15">
        <f t="shared" si="2"/>
        <v>18.010409600000003</v>
      </c>
      <c r="I15" s="17">
        <f t="shared" si="3"/>
        <v>3.4635174593078411E-4</v>
      </c>
      <c r="J15" s="17">
        <f t="shared" si="4"/>
        <v>1.0003463517459308</v>
      </c>
      <c r="K15">
        <f t="shared" si="7"/>
        <v>-4.7719845721834422E-2</v>
      </c>
      <c r="L15" s="37">
        <f t="shared" si="8"/>
        <v>2.2771836757156791E-3</v>
      </c>
      <c r="M15" s="11"/>
      <c r="N15" s="11"/>
      <c r="O15" s="11"/>
      <c r="P15" s="10">
        <v>40851</v>
      </c>
      <c r="Q15" s="11">
        <v>5.1100000000000003</v>
      </c>
      <c r="R15" s="11">
        <v>-5.3703703703703705E-2</v>
      </c>
      <c r="S15" s="11">
        <f t="shared" si="9"/>
        <v>0.9462962962962963</v>
      </c>
      <c r="T15">
        <f t="shared" si="10"/>
        <v>-5.4035858160396029E-2</v>
      </c>
      <c r="W15" s="16" t="s">
        <v>33</v>
      </c>
      <c r="X15">
        <f>X13/121</f>
        <v>9.1781936307076886E-3</v>
      </c>
    </row>
    <row r="16" spans="1:24" ht="15.75" x14ac:dyDescent="0.25">
      <c r="A16" s="2">
        <v>40690</v>
      </c>
      <c r="B16">
        <v>3.8875000000000002</v>
      </c>
      <c r="C16">
        <f t="shared" si="6"/>
        <v>-1.6669196134972444E-2</v>
      </c>
      <c r="D16">
        <v>3.0735000000000001</v>
      </c>
      <c r="E16">
        <v>1.4163000000000001</v>
      </c>
      <c r="F16">
        <v>10.398300000000001</v>
      </c>
      <c r="G16">
        <f t="shared" si="0"/>
        <v>13.471800000000002</v>
      </c>
      <c r="H16">
        <f t="shared" si="2"/>
        <v>17.800612290000004</v>
      </c>
      <c r="I16" s="17">
        <f t="shared" si="3"/>
        <v>3.4631793205641692E-4</v>
      </c>
      <c r="J16" s="17">
        <f t="shared" si="4"/>
        <v>1.0003463179320564</v>
      </c>
      <c r="K16">
        <f t="shared" si="7"/>
        <v>-1.7015514067028861E-2</v>
      </c>
      <c r="L16" s="37">
        <f t="shared" si="8"/>
        <v>2.8952771896525705E-4</v>
      </c>
      <c r="M16" s="11"/>
      <c r="N16" s="11"/>
      <c r="O16" s="11"/>
      <c r="P16" s="10">
        <v>40854</v>
      </c>
      <c r="Q16" s="11">
        <v>4.97</v>
      </c>
      <c r="R16" s="11">
        <v>-2.7397260273972712E-2</v>
      </c>
      <c r="S16" s="11">
        <f t="shared" si="9"/>
        <v>0.97260273972602729</v>
      </c>
      <c r="T16">
        <f t="shared" si="10"/>
        <v>-2.773024004905067E-2</v>
      </c>
      <c r="W16" s="16" t="s">
        <v>41</v>
      </c>
      <c r="X16">
        <f>SUM(U11:U131)/121</f>
        <v>0</v>
      </c>
    </row>
    <row r="17" spans="1:24" ht="15.75" x14ac:dyDescent="0.25">
      <c r="A17" s="2">
        <v>40694</v>
      </c>
      <c r="B17">
        <v>3.8616000000000001</v>
      </c>
      <c r="C17">
        <f>(B17-B16)/B16</f>
        <v>-6.6623794212218737E-3</v>
      </c>
      <c r="D17">
        <v>3.0607000000000002</v>
      </c>
      <c r="E17">
        <v>1.4006000000000001</v>
      </c>
      <c r="F17">
        <v>10.3528</v>
      </c>
      <c r="G17">
        <f t="shared" si="0"/>
        <v>13.413500000000001</v>
      </c>
      <c r="H17">
        <f t="shared" si="2"/>
        <v>17.56083168</v>
      </c>
      <c r="I17" s="17">
        <f t="shared" si="3"/>
        <v>3.4490945619292113E-4</v>
      </c>
      <c r="J17" s="17">
        <f t="shared" si="4"/>
        <v>1.0003449094561929</v>
      </c>
      <c r="K17">
        <f t="shared" si="7"/>
        <v>-7.0072888774147949E-3</v>
      </c>
      <c r="L17" s="37">
        <f t="shared" si="8"/>
        <v>4.9102097411541099E-5</v>
      </c>
      <c r="M17" s="11"/>
      <c r="N17" s="11"/>
      <c r="O17" s="11"/>
      <c r="P17" s="10">
        <v>40855</v>
      </c>
      <c r="Q17" s="11">
        <v>4.9000000000000004</v>
      </c>
      <c r="R17" s="11">
        <v>-1.40845070422534E-2</v>
      </c>
      <c r="S17" s="11">
        <f t="shared" si="9"/>
        <v>0.98591549295774661</v>
      </c>
      <c r="T17">
        <f t="shared" si="10"/>
        <v>-1.4418731608205735E-2</v>
      </c>
      <c r="W17" s="16" t="s">
        <v>42</v>
      </c>
      <c r="X17">
        <f>SQRT(X16)</f>
        <v>0</v>
      </c>
    </row>
    <row r="18" spans="1:24" ht="15.75" x14ac:dyDescent="0.25">
      <c r="A18" s="2">
        <v>40695</v>
      </c>
      <c r="B18">
        <v>3.8</v>
      </c>
      <c r="C18">
        <f t="shared" si="6"/>
        <v>-1.5951937020924054E-2</v>
      </c>
      <c r="D18">
        <v>2.9407999999999999</v>
      </c>
      <c r="E18">
        <v>1.3940000000000001</v>
      </c>
      <c r="F18">
        <v>10.453900000000001</v>
      </c>
      <c r="G18">
        <f t="shared" si="0"/>
        <v>13.3947</v>
      </c>
      <c r="H18">
        <f t="shared" si="2"/>
        <v>17.513536600000002</v>
      </c>
      <c r="I18" s="17">
        <f t="shared" si="3"/>
        <v>3.444551110420857E-4</v>
      </c>
      <c r="J18" s="17">
        <f t="shared" si="4"/>
        <v>1.0003444551110421</v>
      </c>
      <c r="K18">
        <f t="shared" si="7"/>
        <v>-1.6296392131966139E-2</v>
      </c>
      <c r="L18" s="37">
        <f t="shared" si="8"/>
        <v>2.6557239651880791E-4</v>
      </c>
      <c r="M18" s="11"/>
      <c r="N18" s="11"/>
      <c r="O18" s="11"/>
      <c r="P18" s="10">
        <v>40856</v>
      </c>
      <c r="Q18" s="11">
        <v>4.72</v>
      </c>
      <c r="R18" s="11">
        <v>-3.6734693877551142E-2</v>
      </c>
      <c r="S18" s="11">
        <f t="shared" si="9"/>
        <v>0.96326530612244887</v>
      </c>
      <c r="T18">
        <f t="shared" si="10"/>
        <v>-3.7069667957818755E-2</v>
      </c>
      <c r="W18" s="16" t="s">
        <v>43</v>
      </c>
      <c r="X18">
        <f>SUM(V11:V131)/121</f>
        <v>0</v>
      </c>
    </row>
    <row r="19" spans="1:24" ht="15.75" x14ac:dyDescent="0.25">
      <c r="A19" s="2">
        <v>40696</v>
      </c>
      <c r="B19">
        <v>3.7556000000000003</v>
      </c>
      <c r="C19">
        <f t="shared" si="6"/>
        <v>-1.1684210526315672E-2</v>
      </c>
      <c r="D19">
        <v>3.0297000000000001</v>
      </c>
      <c r="E19">
        <v>1.3947000000000001</v>
      </c>
      <c r="F19">
        <v>10.4983</v>
      </c>
      <c r="G19">
        <f t="shared" si="0"/>
        <v>13.528</v>
      </c>
      <c r="H19">
        <f t="shared" si="2"/>
        <v>17.671679010000002</v>
      </c>
      <c r="I19" s="17">
        <f t="shared" si="3"/>
        <v>3.4767499081889142E-4</v>
      </c>
      <c r="J19" s="17">
        <f t="shared" si="4"/>
        <v>1.0003476749908189</v>
      </c>
      <c r="K19">
        <f t="shared" si="7"/>
        <v>-1.2031885517134563E-2</v>
      </c>
      <c r="L19" s="37">
        <f t="shared" si="8"/>
        <v>1.4476626909743246E-4</v>
      </c>
      <c r="M19" s="11"/>
      <c r="N19" s="11"/>
      <c r="O19" s="11"/>
      <c r="P19" s="10">
        <v>40857</v>
      </c>
      <c r="Q19" s="11">
        <v>4.4000000000000004</v>
      </c>
      <c r="R19" s="11">
        <v>-6.77966101694914E-2</v>
      </c>
      <c r="S19" s="11">
        <f t="shared" si="9"/>
        <v>0.93220338983050866</v>
      </c>
      <c r="T19">
        <f t="shared" si="10"/>
        <v>-6.8131404773035753E-2</v>
      </c>
      <c r="W19" s="16" t="s">
        <v>44</v>
      </c>
      <c r="X19">
        <f>SQRT(X18)</f>
        <v>0</v>
      </c>
    </row>
    <row r="20" spans="1:24" ht="15.75" x14ac:dyDescent="0.25">
      <c r="A20" s="2">
        <v>40697</v>
      </c>
      <c r="B20">
        <v>3.75</v>
      </c>
      <c r="C20">
        <f t="shared" si="6"/>
        <v>-1.4911066141229819E-3</v>
      </c>
      <c r="D20">
        <v>2.9859</v>
      </c>
      <c r="E20">
        <v>1.3866000000000001</v>
      </c>
      <c r="F20">
        <v>10.5501</v>
      </c>
      <c r="G20">
        <f t="shared" si="0"/>
        <v>13.536000000000001</v>
      </c>
      <c r="H20">
        <f t="shared" si="2"/>
        <v>17.61466866</v>
      </c>
      <c r="I20" s="17">
        <f t="shared" si="3"/>
        <v>3.4786811197085044E-4</v>
      </c>
      <c r="J20" s="17">
        <f t="shared" si="4"/>
        <v>1.0003478681119709</v>
      </c>
      <c r="K20">
        <f t="shared" si="7"/>
        <v>-1.8389747260938324E-3</v>
      </c>
      <c r="L20" s="37">
        <f t="shared" si="8"/>
        <v>3.3818280432118859E-6</v>
      </c>
      <c r="M20" s="11"/>
      <c r="N20" s="11"/>
      <c r="O20" s="11"/>
      <c r="P20" s="10">
        <v>40858</v>
      </c>
      <c r="Q20" s="11">
        <v>4.1500000000000004</v>
      </c>
      <c r="R20" s="11">
        <v>-5.6818181818181816E-2</v>
      </c>
      <c r="S20" s="11">
        <f t="shared" si="9"/>
        <v>0.94318181818181823</v>
      </c>
      <c r="T20">
        <f t="shared" si="10"/>
        <v>-5.7154714912439557E-2</v>
      </c>
    </row>
    <row r="21" spans="1:24" ht="15.75" x14ac:dyDescent="0.25">
      <c r="A21" s="2">
        <v>40700</v>
      </c>
      <c r="B21">
        <v>3.55</v>
      </c>
      <c r="C21">
        <f t="shared" si="6"/>
        <v>-5.3333333333333378E-2</v>
      </c>
      <c r="D21">
        <v>2.9950000000000001</v>
      </c>
      <c r="E21">
        <v>1.3947000000000001</v>
      </c>
      <c r="F21">
        <v>10.5869</v>
      </c>
      <c r="G21">
        <f t="shared" si="0"/>
        <v>13.581900000000001</v>
      </c>
      <c r="H21">
        <f t="shared" si="2"/>
        <v>17.760549430000001</v>
      </c>
      <c r="I21" s="17">
        <f t="shared" si="3"/>
        <v>3.4897588235471844E-4</v>
      </c>
      <c r="J21" s="17">
        <f t="shared" si="4"/>
        <v>1.0003489758823547</v>
      </c>
      <c r="K21">
        <f t="shared" si="7"/>
        <v>-5.3682309215688097E-2</v>
      </c>
      <c r="L21" s="37">
        <f t="shared" si="8"/>
        <v>2.8817903227287512E-3</v>
      </c>
      <c r="M21" s="11"/>
      <c r="N21" s="11"/>
      <c r="O21" s="11"/>
      <c r="P21" s="10">
        <v>40861</v>
      </c>
      <c r="Q21" s="11">
        <v>4.1399999999999997</v>
      </c>
      <c r="R21" s="11">
        <v>-2.4096385542170299E-3</v>
      </c>
      <c r="S21" s="11">
        <f t="shared" si="9"/>
        <v>0.99759036144578295</v>
      </c>
      <c r="T21">
        <f t="shared" si="10"/>
        <v>-2.7489262491634295E-3</v>
      </c>
    </row>
    <row r="22" spans="1:24" ht="15.75" x14ac:dyDescent="0.25">
      <c r="A22" s="2">
        <v>40701</v>
      </c>
      <c r="B22">
        <v>3.54</v>
      </c>
      <c r="C22">
        <f t="shared" si="6"/>
        <v>-2.8169014084506445E-3</v>
      </c>
      <c r="D22">
        <v>2.9948999999999999</v>
      </c>
      <c r="E22">
        <v>1.3947000000000001</v>
      </c>
      <c r="F22">
        <v>10.6153</v>
      </c>
      <c r="G22">
        <f t="shared" si="0"/>
        <v>13.610199999999999</v>
      </c>
      <c r="H22">
        <f t="shared" si="2"/>
        <v>17.800058910000001</v>
      </c>
      <c r="I22" s="17">
        <f t="shared" si="3"/>
        <v>3.4965866429148562E-4</v>
      </c>
      <c r="J22" s="17">
        <f t="shared" si="4"/>
        <v>1.0003496586642915</v>
      </c>
      <c r="K22">
        <f t="shared" si="7"/>
        <v>-3.1665600727421301E-3</v>
      </c>
      <c r="L22" s="37">
        <f t="shared" si="8"/>
        <v>1.0027102694284644E-5</v>
      </c>
      <c r="M22" s="11"/>
      <c r="N22" s="11"/>
      <c r="O22" s="11"/>
      <c r="P22" s="10">
        <v>40862</v>
      </c>
      <c r="Q22" s="11">
        <v>3.91</v>
      </c>
      <c r="R22" s="11">
        <v>-5.5555555555555448E-2</v>
      </c>
      <c r="S22" s="11">
        <f t="shared" si="9"/>
        <v>0.94444444444444453</v>
      </c>
      <c r="T22">
        <f t="shared" si="10"/>
        <v>-5.589208622590567E-2</v>
      </c>
    </row>
    <row r="23" spans="1:24" ht="15.75" x14ac:dyDescent="0.25">
      <c r="A23" s="2">
        <v>40702</v>
      </c>
      <c r="B23">
        <v>3.55</v>
      </c>
      <c r="C23">
        <f t="shared" si="6"/>
        <v>2.8248587570620866E-3</v>
      </c>
      <c r="D23">
        <v>2.9386999999999999</v>
      </c>
      <c r="E23">
        <v>1.3940000000000001</v>
      </c>
      <c r="F23">
        <v>10.637499999999999</v>
      </c>
      <c r="G23">
        <f t="shared" si="0"/>
        <v>13.5762</v>
      </c>
      <c r="H23">
        <f t="shared" si="2"/>
        <v>17.767375000000001</v>
      </c>
      <c r="I23" s="17">
        <f t="shared" si="3"/>
        <v>3.4883834037802153E-4</v>
      </c>
      <c r="J23" s="17">
        <f t="shared" si="4"/>
        <v>1.000348838340378</v>
      </c>
      <c r="K23">
        <f t="shared" si="7"/>
        <v>2.4760204166840651E-3</v>
      </c>
      <c r="L23" s="37">
        <f t="shared" si="8"/>
        <v>6.1306771038363316E-6</v>
      </c>
      <c r="M23" s="11"/>
      <c r="N23" s="11"/>
      <c r="O23" s="11"/>
      <c r="P23" s="10">
        <v>40863</v>
      </c>
      <c r="Q23" s="11">
        <v>3.9167999999999998</v>
      </c>
      <c r="R23" s="11">
        <v>1.7391304347825307E-3</v>
      </c>
      <c r="S23" s="11">
        <f t="shared" si="9"/>
        <v>1.0017391304347825</v>
      </c>
      <c r="T23">
        <f t="shared" si="10"/>
        <v>1.403019132619153E-3</v>
      </c>
    </row>
    <row r="24" spans="1:24" ht="15.75" x14ac:dyDescent="0.25">
      <c r="A24" s="2">
        <v>40703</v>
      </c>
      <c r="B24">
        <v>3.5655999999999999</v>
      </c>
      <c r="C24">
        <f t="shared" si="6"/>
        <v>4.3943661971831156E-3</v>
      </c>
      <c r="D24">
        <v>2.9967000000000001</v>
      </c>
      <c r="E24">
        <v>1.3931</v>
      </c>
      <c r="F24">
        <v>10.6099</v>
      </c>
      <c r="G24">
        <f t="shared" si="0"/>
        <v>13.6066</v>
      </c>
      <c r="H24">
        <f t="shared" si="2"/>
        <v>17.77735169</v>
      </c>
      <c r="I24" s="17">
        <f t="shared" si="3"/>
        <v>3.495718180550611E-4</v>
      </c>
      <c r="J24" s="17">
        <f t="shared" si="4"/>
        <v>1.0003495718180551</v>
      </c>
      <c r="K24">
        <f t="shared" si="7"/>
        <v>4.0447943791280545E-3</v>
      </c>
      <c r="L24" s="37">
        <f t="shared" si="8"/>
        <v>1.6360361569425905E-5</v>
      </c>
      <c r="M24" s="11"/>
      <c r="N24" s="11"/>
      <c r="O24" s="11"/>
      <c r="P24" s="10">
        <v>40864</v>
      </c>
      <c r="Q24" s="11">
        <v>3.73</v>
      </c>
      <c r="R24" s="11">
        <v>-4.769199346405225E-2</v>
      </c>
      <c r="S24" s="11">
        <f t="shared" si="9"/>
        <v>0.95230800653594772</v>
      </c>
      <c r="T24">
        <f t="shared" si="10"/>
        <v>-4.8025327564501029E-2</v>
      </c>
    </row>
    <row r="25" spans="1:24" ht="15.75" x14ac:dyDescent="0.25">
      <c r="A25" s="2">
        <v>40704</v>
      </c>
      <c r="B25">
        <v>3.6</v>
      </c>
      <c r="C25">
        <f t="shared" si="6"/>
        <v>9.6477451200359578E-3</v>
      </c>
      <c r="D25">
        <v>2.9693000000000001</v>
      </c>
      <c r="E25">
        <v>1.3849</v>
      </c>
      <c r="F25">
        <v>10.678000000000001</v>
      </c>
      <c r="G25">
        <f t="shared" si="0"/>
        <v>13.647300000000001</v>
      </c>
      <c r="H25">
        <f t="shared" si="2"/>
        <v>17.7572622</v>
      </c>
      <c r="I25" s="17">
        <f t="shared" si="3"/>
        <v>3.5055350316492984E-4</v>
      </c>
      <c r="J25" s="17">
        <f t="shared" si="4"/>
        <v>1.0003505535031649</v>
      </c>
      <c r="K25">
        <f t="shared" si="7"/>
        <v>9.297191616871028E-3</v>
      </c>
      <c r="L25" s="37">
        <f t="shared" si="8"/>
        <v>8.6437771960816924E-5</v>
      </c>
      <c r="M25" s="11"/>
      <c r="N25" s="11"/>
      <c r="O25" s="11"/>
      <c r="P25" s="10">
        <v>40865</v>
      </c>
      <c r="Q25" s="11">
        <v>3.73</v>
      </c>
      <c r="R25" s="11">
        <v>0</v>
      </c>
      <c r="S25" s="11">
        <f t="shared" si="9"/>
        <v>1</v>
      </c>
      <c r="T25">
        <f t="shared" si="10"/>
        <v>-3.3349183334974164E-4</v>
      </c>
    </row>
    <row r="26" spans="1:24" ht="15.75" x14ac:dyDescent="0.25">
      <c r="A26" s="2">
        <v>40707</v>
      </c>
      <c r="B26">
        <v>3.7490999999999999</v>
      </c>
      <c r="C26">
        <f t="shared" si="6"/>
        <v>4.1416666666666609E-2</v>
      </c>
      <c r="D26">
        <v>2.9838</v>
      </c>
      <c r="E26">
        <v>1.4028</v>
      </c>
      <c r="F26">
        <v>10.6607</v>
      </c>
      <c r="G26">
        <f t="shared" si="0"/>
        <v>13.644500000000001</v>
      </c>
      <c r="H26">
        <f t="shared" si="2"/>
        <v>17.93862996</v>
      </c>
      <c r="I26" s="17">
        <f t="shared" si="3"/>
        <v>3.5048597831988104E-4</v>
      </c>
      <c r="J26" s="17">
        <f t="shared" si="4"/>
        <v>1.0003504859783199</v>
      </c>
      <c r="K26">
        <f t="shared" si="7"/>
        <v>4.1066180688346728E-2</v>
      </c>
      <c r="L26" s="37">
        <f t="shared" si="8"/>
        <v>1.6864311963279417E-3</v>
      </c>
      <c r="M26" s="11"/>
      <c r="N26" s="11"/>
      <c r="O26" s="11"/>
      <c r="P26" s="10">
        <v>40868</v>
      </c>
      <c r="Q26" s="11">
        <v>3.56</v>
      </c>
      <c r="R26" s="11">
        <v>-4.5576407506702395E-2</v>
      </c>
      <c r="S26" s="11">
        <f t="shared" si="9"/>
        <v>0.95442359249329756</v>
      </c>
      <c r="T26">
        <f t="shared" si="10"/>
        <v>-4.5908115217119856E-2</v>
      </c>
    </row>
    <row r="27" spans="1:24" ht="15.75" x14ac:dyDescent="0.25">
      <c r="A27" s="2">
        <v>40708</v>
      </c>
      <c r="B27">
        <v>3.75</v>
      </c>
      <c r="C27">
        <f t="shared" si="6"/>
        <v>2.4005761382735134E-4</v>
      </c>
      <c r="D27">
        <v>3.0972</v>
      </c>
      <c r="E27">
        <v>1.399</v>
      </c>
      <c r="F27">
        <v>10.597899999999999</v>
      </c>
      <c r="G27">
        <f t="shared" si="0"/>
        <v>13.6951</v>
      </c>
      <c r="H27">
        <f t="shared" si="2"/>
        <v>17.923662099999998</v>
      </c>
      <c r="I27" s="17">
        <f t="shared" si="3"/>
        <v>3.5170599288614213E-4</v>
      </c>
      <c r="J27" s="17">
        <f t="shared" si="4"/>
        <v>1.0003517059928861</v>
      </c>
      <c r="K27">
        <f t="shared" si="7"/>
        <v>-1.1164837905879078E-4</v>
      </c>
      <c r="L27" s="37">
        <f t="shared" si="8"/>
        <v>1.2465360546455433E-8</v>
      </c>
      <c r="M27" s="11"/>
      <c r="N27" s="11"/>
      <c r="O27" s="11"/>
      <c r="P27" s="10">
        <v>40869</v>
      </c>
      <c r="Q27" s="11">
        <v>3.61</v>
      </c>
      <c r="R27" s="11">
        <v>1.4044943820224668E-2</v>
      </c>
      <c r="S27" s="11">
        <f t="shared" si="9"/>
        <v>1.0140449438202246</v>
      </c>
      <c r="T27">
        <f t="shared" si="10"/>
        <v>1.371431928538777E-2</v>
      </c>
    </row>
    <row r="28" spans="1:24" ht="15.75" x14ac:dyDescent="0.25">
      <c r="A28" s="2">
        <v>40709</v>
      </c>
      <c r="B28">
        <v>3.8</v>
      </c>
      <c r="C28">
        <f t="shared" si="6"/>
        <v>1.3333333333333286E-2</v>
      </c>
      <c r="D28">
        <v>2.9691999999999998</v>
      </c>
      <c r="E28">
        <v>1.3869</v>
      </c>
      <c r="F28">
        <v>10.6645</v>
      </c>
      <c r="G28">
        <f t="shared" si="0"/>
        <v>13.633700000000001</v>
      </c>
      <c r="H28">
        <f t="shared" si="2"/>
        <v>17.759795050000001</v>
      </c>
      <c r="I28" s="17">
        <f t="shared" si="3"/>
        <v>3.5022550980312595E-4</v>
      </c>
      <c r="J28" s="17">
        <f t="shared" si="4"/>
        <v>1.0003502255098031</v>
      </c>
      <c r="K28">
        <f t="shared" si="7"/>
        <v>1.298310782353016E-2</v>
      </c>
      <c r="L28" s="37">
        <f t="shared" si="8"/>
        <v>1.6856108875741005E-4</v>
      </c>
      <c r="M28" s="11"/>
      <c r="N28" s="11"/>
      <c r="O28" s="11"/>
      <c r="P28" s="10">
        <v>40870</v>
      </c>
      <c r="Q28" s="11">
        <v>3.51</v>
      </c>
      <c r="R28" s="11">
        <v>-2.7700831024930775E-2</v>
      </c>
      <c r="S28" s="11">
        <f t="shared" si="9"/>
        <v>0.97229916897506918</v>
      </c>
      <c r="T28">
        <f t="shared" si="10"/>
        <v>-2.8032189057163606E-2</v>
      </c>
    </row>
    <row r="29" spans="1:24" ht="15.75" x14ac:dyDescent="0.25">
      <c r="A29" s="2">
        <v>40710</v>
      </c>
      <c r="B29">
        <v>3.75</v>
      </c>
      <c r="C29">
        <f t="shared" si="6"/>
        <v>-1.3157894736842059E-2</v>
      </c>
      <c r="D29">
        <v>2.9274</v>
      </c>
      <c r="E29">
        <v>1.3804000000000001</v>
      </c>
      <c r="F29">
        <v>10.6577</v>
      </c>
      <c r="G29">
        <f t="shared" si="0"/>
        <v>13.585100000000001</v>
      </c>
      <c r="H29">
        <f t="shared" si="2"/>
        <v>17.639289080000001</v>
      </c>
      <c r="I29" s="17">
        <f t="shared" si="3"/>
        <v>3.4905309588606492E-4</v>
      </c>
      <c r="J29" s="17">
        <f t="shared" si="4"/>
        <v>1.0003490530958861</v>
      </c>
      <c r="K29">
        <f t="shared" si="7"/>
        <v>-1.3506947832728124E-2</v>
      </c>
      <c r="L29" s="37">
        <f t="shared" si="8"/>
        <v>1.8243763975603897E-4</v>
      </c>
      <c r="M29" s="11"/>
      <c r="N29" s="11"/>
      <c r="O29" s="11"/>
      <c r="P29" s="10">
        <v>40872</v>
      </c>
      <c r="Q29" s="11">
        <v>3.44</v>
      </c>
      <c r="R29" s="11">
        <v>-1.9943019943019898E-2</v>
      </c>
      <c r="S29" s="11">
        <f t="shared" si="9"/>
        <v>0.98005698005698005</v>
      </c>
      <c r="T29">
        <f t="shared" si="10"/>
        <v>-2.0271644581723432E-2</v>
      </c>
    </row>
    <row r="30" spans="1:24" ht="15.75" x14ac:dyDescent="0.25">
      <c r="A30" s="2">
        <v>40711</v>
      </c>
      <c r="B30">
        <v>3.7</v>
      </c>
      <c r="C30">
        <f t="shared" si="6"/>
        <v>-1.3333333333333286E-2</v>
      </c>
      <c r="D30">
        <v>2.9445000000000001</v>
      </c>
      <c r="E30">
        <v>1.3826000000000001</v>
      </c>
      <c r="F30">
        <v>10.6419</v>
      </c>
      <c r="G30">
        <f t="shared" si="0"/>
        <v>13.586399999999999</v>
      </c>
      <c r="H30">
        <f t="shared" si="2"/>
        <v>17.657990940000001</v>
      </c>
      <c r="I30" s="17">
        <f t="shared" si="3"/>
        <v>3.4908446326342712E-4</v>
      </c>
      <c r="J30" s="17">
        <f t="shared" si="4"/>
        <v>1.0003490844632634</v>
      </c>
      <c r="K30">
        <f t="shared" si="7"/>
        <v>-1.3682417796596713E-2</v>
      </c>
      <c r="L30" s="37">
        <f t="shared" si="8"/>
        <v>1.8720855676062644E-4</v>
      </c>
      <c r="M30" s="11"/>
      <c r="N30" s="11"/>
      <c r="O30" s="11"/>
      <c r="P30" s="10">
        <v>40875</v>
      </c>
      <c r="Q30" s="11">
        <v>3.5</v>
      </c>
      <c r="R30" s="11">
        <v>1.7441860465116296E-2</v>
      </c>
      <c r="S30" s="11">
        <f t="shared" si="9"/>
        <v>1.0174418604651163</v>
      </c>
      <c r="T30">
        <f t="shared" si="10"/>
        <v>1.7112752121505079E-2</v>
      </c>
    </row>
    <row r="31" spans="1:24" ht="15.75" x14ac:dyDescent="0.25">
      <c r="A31" s="2">
        <v>40714</v>
      </c>
      <c r="B31">
        <v>3.7</v>
      </c>
      <c r="C31">
        <f t="shared" si="6"/>
        <v>0</v>
      </c>
      <c r="D31">
        <v>2.9580000000000002</v>
      </c>
      <c r="E31">
        <v>1.3820000000000001</v>
      </c>
      <c r="F31">
        <v>10.5715</v>
      </c>
      <c r="G31">
        <f t="shared" si="0"/>
        <v>13.529500000000001</v>
      </c>
      <c r="H31">
        <f t="shared" si="2"/>
        <v>17.567813000000001</v>
      </c>
      <c r="I31" s="17">
        <f t="shared" si="3"/>
        <v>3.477112020686679E-4</v>
      </c>
      <c r="J31" s="17">
        <f t="shared" si="4"/>
        <v>1.0003477112020687</v>
      </c>
      <c r="K31">
        <f t="shared" si="7"/>
        <v>-3.477112020686679E-4</v>
      </c>
      <c r="L31" s="37">
        <f t="shared" si="8"/>
        <v>1.2090308004403799E-7</v>
      </c>
      <c r="M31" s="11"/>
      <c r="N31" s="11"/>
      <c r="O31" s="11"/>
      <c r="P31" s="10">
        <v>40876</v>
      </c>
      <c r="Q31" s="11">
        <v>3.26</v>
      </c>
      <c r="R31" s="11">
        <v>-6.857142857142863E-2</v>
      </c>
      <c r="S31" s="11">
        <f t="shared" si="9"/>
        <v>0.93142857142857138</v>
      </c>
      <c r="T31">
        <f t="shared" si="10"/>
        <v>-6.8900928191892322E-2</v>
      </c>
    </row>
    <row r="32" spans="1:24" ht="15.75" x14ac:dyDescent="0.25">
      <c r="A32" s="2">
        <v>40715</v>
      </c>
      <c r="B32">
        <v>3.85</v>
      </c>
      <c r="C32">
        <f t="shared" si="6"/>
        <v>4.0540540540540515E-2</v>
      </c>
      <c r="D32">
        <v>2.9835000000000003</v>
      </c>
      <c r="E32">
        <v>1.387</v>
      </c>
      <c r="F32">
        <v>10.5519</v>
      </c>
      <c r="G32">
        <f t="shared" si="0"/>
        <v>13.535399999999999</v>
      </c>
      <c r="H32">
        <f t="shared" si="2"/>
        <v>17.618985299999999</v>
      </c>
      <c r="I32" s="17">
        <f t="shared" si="3"/>
        <v>3.4785362835521028E-4</v>
      </c>
      <c r="J32" s="17">
        <f t="shared" si="4"/>
        <v>1.0003478536283552</v>
      </c>
      <c r="K32">
        <f t="shared" si="7"/>
        <v>4.0192686912185305E-2</v>
      </c>
      <c r="L32" s="37">
        <f t="shared" si="8"/>
        <v>1.6154520812209519E-3</v>
      </c>
      <c r="M32" s="11"/>
      <c r="N32" s="11"/>
      <c r="O32" s="11"/>
      <c r="P32" s="10">
        <v>40877</v>
      </c>
      <c r="Q32" s="11">
        <v>3.5300000000000002</v>
      </c>
      <c r="R32" s="11">
        <v>8.2822085889570699E-2</v>
      </c>
      <c r="S32" s="11">
        <f t="shared" si="9"/>
        <v>1.0828220858895707</v>
      </c>
      <c r="T32">
        <f t="shared" si="10"/>
        <v>8.2492102718167495E-2</v>
      </c>
    </row>
    <row r="33" spans="1:20" ht="15.75" x14ac:dyDescent="0.25">
      <c r="A33" s="2">
        <v>40716</v>
      </c>
      <c r="B33">
        <v>4.05</v>
      </c>
      <c r="C33">
        <f t="shared" si="6"/>
        <v>5.1948051948051875E-2</v>
      </c>
      <c r="D33">
        <v>2.9824999999999999</v>
      </c>
      <c r="E33">
        <v>1.379</v>
      </c>
      <c r="F33">
        <v>10.605600000000001</v>
      </c>
      <c r="G33">
        <f t="shared" si="0"/>
        <v>13.588100000000001</v>
      </c>
      <c r="H33">
        <f t="shared" si="2"/>
        <v>17.6076224</v>
      </c>
      <c r="I33" s="17">
        <f t="shared" si="3"/>
        <v>3.491254816014866E-4</v>
      </c>
      <c r="J33" s="17">
        <f t="shared" si="4"/>
        <v>1.0003491254816015</v>
      </c>
      <c r="K33">
        <f t="shared" si="7"/>
        <v>5.1598926466450389E-2</v>
      </c>
      <c r="L33" s="37">
        <f t="shared" si="8"/>
        <v>2.6624492124901543E-3</v>
      </c>
      <c r="M33" s="11"/>
      <c r="N33" s="11"/>
      <c r="O33" s="11"/>
      <c r="P33" s="10">
        <v>40878</v>
      </c>
      <c r="Q33" s="11">
        <v>3.56</v>
      </c>
      <c r="R33" s="11">
        <v>8.4985835694050427E-3</v>
      </c>
      <c r="S33" s="11">
        <f t="shared" si="9"/>
        <v>1.0084985835694051</v>
      </c>
      <c r="T33">
        <f t="shared" si="10"/>
        <v>8.1688044995790344E-3</v>
      </c>
    </row>
    <row r="34" spans="1:20" ht="15.75" x14ac:dyDescent="0.25">
      <c r="A34" s="2">
        <v>40717</v>
      </c>
      <c r="B34">
        <v>4.4000000000000004</v>
      </c>
      <c r="C34">
        <f t="shared" si="6"/>
        <v>8.6419753086419887E-2</v>
      </c>
      <c r="D34">
        <v>2.9116</v>
      </c>
      <c r="E34">
        <v>1.3743000000000001</v>
      </c>
      <c r="F34">
        <v>10.629099999999999</v>
      </c>
      <c r="G34">
        <f t="shared" si="0"/>
        <v>13.540699999999999</v>
      </c>
      <c r="H34">
        <f t="shared" si="2"/>
        <v>17.519172130000001</v>
      </c>
      <c r="I34" s="17">
        <f t="shared" si="3"/>
        <v>3.479815643192552E-4</v>
      </c>
      <c r="J34" s="17">
        <f t="shared" si="4"/>
        <v>1.0003479815643193</v>
      </c>
      <c r="K34">
        <f t="shared" si="7"/>
        <v>8.6071771522100632E-2</v>
      </c>
      <c r="L34" s="37">
        <f t="shared" si="8"/>
        <v>7.4083498529526936E-3</v>
      </c>
      <c r="M34" s="11"/>
      <c r="N34" s="11"/>
      <c r="O34" s="11"/>
      <c r="P34" s="10">
        <v>40879</v>
      </c>
      <c r="Q34" s="11">
        <v>3.81</v>
      </c>
      <c r="R34" s="11">
        <v>7.02247191011236E-2</v>
      </c>
      <c r="S34" s="11">
        <f t="shared" si="9"/>
        <v>1.0702247191011236</v>
      </c>
      <c r="T34">
        <f t="shared" si="10"/>
        <v>6.9895272943776066E-2</v>
      </c>
    </row>
    <row r="35" spans="1:20" ht="15.75" x14ac:dyDescent="0.25">
      <c r="A35" s="2">
        <v>40718</v>
      </c>
      <c r="B35">
        <v>4.75</v>
      </c>
      <c r="C35">
        <f t="shared" si="6"/>
        <v>7.9545454545454461E-2</v>
      </c>
      <c r="D35">
        <v>2.8635999999999999</v>
      </c>
      <c r="E35">
        <v>1.3475999999999999</v>
      </c>
      <c r="F35">
        <v>10.688599999999999</v>
      </c>
      <c r="G35">
        <f t="shared" si="0"/>
        <v>13.552199999999999</v>
      </c>
      <c r="H35">
        <f t="shared" si="2"/>
        <v>17.267557359999998</v>
      </c>
      <c r="I35" s="17">
        <f t="shared" si="3"/>
        <v>3.4825914074310127E-4</v>
      </c>
      <c r="J35" s="17">
        <f t="shared" si="4"/>
        <v>1.0003482591407431</v>
      </c>
      <c r="K35">
        <f t="shared" si="7"/>
        <v>7.919719540471136E-2</v>
      </c>
      <c r="L35" s="37">
        <f t="shared" si="8"/>
        <v>6.2721957599720345E-3</v>
      </c>
      <c r="M35" s="11"/>
      <c r="N35" s="11"/>
      <c r="O35" s="11"/>
      <c r="P35" s="10">
        <v>40882</v>
      </c>
      <c r="Q35" s="11">
        <v>3.79</v>
      </c>
      <c r="R35" s="11">
        <v>-5.2493438320210016E-3</v>
      </c>
      <c r="S35" s="11">
        <f t="shared" si="9"/>
        <v>0.99475065616797897</v>
      </c>
      <c r="T35">
        <f t="shared" si="10"/>
        <v>-5.5784084269315569E-3</v>
      </c>
    </row>
    <row r="36" spans="1:20" ht="15.75" x14ac:dyDescent="0.25">
      <c r="A36" s="2">
        <v>40721</v>
      </c>
      <c r="B36">
        <v>4.375</v>
      </c>
      <c r="C36">
        <f t="shared" si="6"/>
        <v>-7.8947368421052627E-2</v>
      </c>
      <c r="D36">
        <v>2.9304999999999999</v>
      </c>
      <c r="E36">
        <v>1.3540000000000001</v>
      </c>
      <c r="F36">
        <v>10.6549</v>
      </c>
      <c r="G36">
        <f t="shared" si="0"/>
        <v>13.5854</v>
      </c>
      <c r="H36">
        <f t="shared" si="2"/>
        <v>17.357234599999998</v>
      </c>
      <c r="I36" s="17">
        <f t="shared" si="3"/>
        <v>3.490603345432941E-4</v>
      </c>
      <c r="J36" s="17">
        <f t="shared" si="4"/>
        <v>1.0003490603345433</v>
      </c>
      <c r="K36">
        <f t="shared" si="7"/>
        <v>-7.9296428755595921E-2</v>
      </c>
      <c r="L36" s="37">
        <f t="shared" si="8"/>
        <v>6.2879236133912995E-3</v>
      </c>
      <c r="M36" s="11"/>
      <c r="N36" s="11"/>
      <c r="O36" s="11"/>
      <c r="P36" s="10">
        <v>40883</v>
      </c>
      <c r="Q36" s="11">
        <v>3.67</v>
      </c>
      <c r="R36" s="11">
        <v>-3.1662269129287629E-2</v>
      </c>
      <c r="S36" s="11">
        <f t="shared" si="9"/>
        <v>0.9683377308707124</v>
      </c>
      <c r="T36">
        <f t="shared" si="10"/>
        <v>-3.1989811808158769E-2</v>
      </c>
    </row>
    <row r="37" spans="1:20" ht="15.75" x14ac:dyDescent="0.25">
      <c r="A37" s="2">
        <v>40722</v>
      </c>
      <c r="B37">
        <v>4.3509000000000002</v>
      </c>
      <c r="C37">
        <f t="shared" si="6"/>
        <v>-5.5085714285713801E-3</v>
      </c>
      <c r="D37">
        <v>3.0308000000000002</v>
      </c>
      <c r="E37">
        <v>1.3488</v>
      </c>
      <c r="F37">
        <v>10.617900000000001</v>
      </c>
      <c r="G37">
        <f t="shared" si="0"/>
        <v>13.648700000000002</v>
      </c>
      <c r="H37">
        <f t="shared" si="2"/>
        <v>17.352223520000003</v>
      </c>
      <c r="I37" s="17">
        <f t="shared" si="3"/>
        <v>3.5058726496539627E-4</v>
      </c>
      <c r="J37" s="17">
        <f t="shared" si="4"/>
        <v>1.0003505872649654</v>
      </c>
      <c r="K37">
        <f t="shared" si="7"/>
        <v>-5.8591586935367763E-3</v>
      </c>
      <c r="L37" s="37">
        <f t="shared" si="8"/>
        <v>3.4329740596047585E-5</v>
      </c>
      <c r="M37" s="11"/>
      <c r="N37" s="11"/>
      <c r="O37" s="11"/>
      <c r="P37" s="10">
        <v>40884</v>
      </c>
      <c r="Q37" s="11">
        <v>3.7</v>
      </c>
      <c r="R37" s="11">
        <v>8.1743869209809951E-3</v>
      </c>
      <c r="S37" s="11">
        <f t="shared" si="9"/>
        <v>1.0081743869209809</v>
      </c>
      <c r="T37">
        <f t="shared" si="10"/>
        <v>7.847133647389818E-3</v>
      </c>
    </row>
    <row r="38" spans="1:20" ht="15.75" x14ac:dyDescent="0.25">
      <c r="A38" s="2">
        <v>40723</v>
      </c>
      <c r="B38">
        <v>4.5</v>
      </c>
      <c r="C38">
        <f t="shared" si="6"/>
        <v>3.4268771978211356E-2</v>
      </c>
      <c r="D38">
        <v>3.1118000000000001</v>
      </c>
      <c r="E38">
        <v>1.3519000000000001</v>
      </c>
      <c r="F38">
        <v>10.580299999999999</v>
      </c>
      <c r="G38">
        <f t="shared" si="0"/>
        <v>13.6921</v>
      </c>
      <c r="H38">
        <f t="shared" si="2"/>
        <v>17.41530757</v>
      </c>
      <c r="I38" s="17">
        <f t="shared" si="3"/>
        <v>3.5163367510815391E-4</v>
      </c>
      <c r="J38" s="17">
        <f t="shared" si="4"/>
        <v>1.0003516336751082</v>
      </c>
      <c r="K38">
        <f t="shared" si="7"/>
        <v>3.3917138303103202E-2</v>
      </c>
      <c r="L38" s="37">
        <f t="shared" si="8"/>
        <v>1.1503722706718304E-3</v>
      </c>
      <c r="M38" s="11"/>
      <c r="N38" s="11"/>
      <c r="O38" s="11"/>
      <c r="P38" s="10">
        <v>40885</v>
      </c>
      <c r="Q38" s="11">
        <v>3.67</v>
      </c>
      <c r="R38" s="11">
        <v>-8.1081081081081745E-3</v>
      </c>
      <c r="S38" s="11">
        <f t="shared" si="9"/>
        <v>0.99189189189189186</v>
      </c>
      <c r="T38">
        <f t="shared" si="10"/>
        <v>-8.4353127391646847E-3</v>
      </c>
    </row>
    <row r="39" spans="1:20" ht="15.75" x14ac:dyDescent="0.25">
      <c r="A39" s="2">
        <v>40724</v>
      </c>
      <c r="B39">
        <v>4.75</v>
      </c>
      <c r="C39">
        <f t="shared" si="6"/>
        <v>5.5555555555555552E-2</v>
      </c>
      <c r="D39">
        <v>3.16</v>
      </c>
      <c r="E39">
        <v>1.3639000000000001</v>
      </c>
      <c r="F39">
        <v>10.532500000000001</v>
      </c>
      <c r="G39">
        <f t="shared" si="0"/>
        <v>13.692500000000001</v>
      </c>
      <c r="H39">
        <f t="shared" si="2"/>
        <v>17.525276750000003</v>
      </c>
      <c r="I39" s="17">
        <f t="shared" si="3"/>
        <v>3.5164331758852363E-4</v>
      </c>
      <c r="J39" s="17">
        <f t="shared" si="4"/>
        <v>1.0003516433175885</v>
      </c>
      <c r="K39">
        <f t="shared" si="7"/>
        <v>5.5203912237967029E-2</v>
      </c>
      <c r="L39" s="37">
        <f t="shared" si="8"/>
        <v>3.0474719263771659E-3</v>
      </c>
      <c r="M39" s="11"/>
      <c r="N39" s="11"/>
      <c r="O39" s="11"/>
      <c r="P39" s="10">
        <v>40886</v>
      </c>
      <c r="Q39" s="11">
        <v>3.61</v>
      </c>
      <c r="R39" s="11">
        <v>-1.6348773841961869E-2</v>
      </c>
      <c r="S39" s="11">
        <f t="shared" si="9"/>
        <v>0.98365122615803813</v>
      </c>
      <c r="T39">
        <f t="shared" si="10"/>
        <v>-1.6675937126187087E-2</v>
      </c>
    </row>
    <row r="40" spans="1:20" ht="15.75" x14ac:dyDescent="0.25">
      <c r="A40" s="2">
        <v>40725</v>
      </c>
      <c r="B40">
        <v>4.6500000000000004</v>
      </c>
      <c r="C40">
        <f t="shared" si="6"/>
        <v>-2.1052631578947295E-2</v>
      </c>
      <c r="D40">
        <v>3.1823000000000001</v>
      </c>
      <c r="E40">
        <v>1.3545</v>
      </c>
      <c r="F40">
        <v>10.4763</v>
      </c>
      <c r="G40">
        <f t="shared" si="0"/>
        <v>13.6586</v>
      </c>
      <c r="H40">
        <f t="shared" si="2"/>
        <v>17.372448350000003</v>
      </c>
      <c r="I40" s="17">
        <f t="shared" si="3"/>
        <v>3.5082599728930575E-4</v>
      </c>
      <c r="J40" s="17">
        <f t="shared" si="4"/>
        <v>1.0003508259972893</v>
      </c>
      <c r="K40">
        <f t="shared" si="7"/>
        <v>-2.1403457576236601E-2</v>
      </c>
      <c r="L40" s="37">
        <f t="shared" si="8"/>
        <v>4.5810799621775995E-4</v>
      </c>
      <c r="M40" s="11"/>
      <c r="N40" s="11"/>
      <c r="O40" s="11"/>
      <c r="P40" s="10">
        <v>40889</v>
      </c>
      <c r="Q40" s="11">
        <v>3.56</v>
      </c>
      <c r="R40" s="11">
        <v>-1.3850415512465325E-2</v>
      </c>
      <c r="S40" s="11">
        <f t="shared" si="9"/>
        <v>0.98614958448753465</v>
      </c>
      <c r="T40">
        <f t="shared" si="10"/>
        <v>-1.4176333235826538E-2</v>
      </c>
    </row>
    <row r="41" spans="1:20" ht="15.75" x14ac:dyDescent="0.25">
      <c r="A41" s="2">
        <v>40729</v>
      </c>
      <c r="B41">
        <v>4.5994000000000002</v>
      </c>
      <c r="C41">
        <f t="shared" si="6"/>
        <v>-1.0881720430107569E-2</v>
      </c>
      <c r="D41">
        <v>3.121</v>
      </c>
      <c r="E41">
        <v>1.3754999999999999</v>
      </c>
      <c r="F41">
        <v>10.504899999999999</v>
      </c>
      <c r="G41">
        <f t="shared" si="0"/>
        <v>13.6259</v>
      </c>
      <c r="H41">
        <f t="shared" si="2"/>
        <v>17.570489949999999</v>
      </c>
      <c r="I41" s="17">
        <f t="shared" si="3"/>
        <v>3.5003737829808479E-4</v>
      </c>
      <c r="J41" s="17">
        <f t="shared" si="4"/>
        <v>1.0003500373782981</v>
      </c>
      <c r="K41">
        <f t="shared" si="7"/>
        <v>-1.1231757808405653E-2</v>
      </c>
      <c r="L41" s="37">
        <f t="shared" si="8"/>
        <v>1.2615238346668138E-4</v>
      </c>
      <c r="M41" s="11"/>
      <c r="N41" s="11"/>
      <c r="O41" s="11"/>
      <c r="P41" s="10">
        <v>40890</v>
      </c>
      <c r="Q41" s="11">
        <v>3.49</v>
      </c>
      <c r="R41" s="11">
        <v>-1.9662921348314561E-2</v>
      </c>
      <c r="S41" s="11">
        <f t="shared" si="9"/>
        <v>0.9803370786516854</v>
      </c>
      <c r="T41">
        <f t="shared" si="10"/>
        <v>-1.9989576258888826E-2</v>
      </c>
    </row>
    <row r="42" spans="1:20" ht="15.75" x14ac:dyDescent="0.25">
      <c r="A42" s="2">
        <v>40730</v>
      </c>
      <c r="B42">
        <v>4.5</v>
      </c>
      <c r="C42">
        <f t="shared" si="6"/>
        <v>-2.1611514545375517E-2</v>
      </c>
      <c r="D42">
        <v>3.1080000000000001</v>
      </c>
      <c r="E42">
        <v>1.3754999999999999</v>
      </c>
      <c r="F42">
        <v>10.4909</v>
      </c>
      <c r="G42">
        <f t="shared" si="0"/>
        <v>13.5989</v>
      </c>
      <c r="H42">
        <f t="shared" si="2"/>
        <v>17.538232949999998</v>
      </c>
      <c r="I42" s="17">
        <f t="shared" si="3"/>
        <v>3.4938605439194248E-4</v>
      </c>
      <c r="J42" s="17">
        <f t="shared" si="4"/>
        <v>1.0003493860543919</v>
      </c>
      <c r="K42">
        <f t="shared" si="7"/>
        <v>-2.196090059976746E-2</v>
      </c>
      <c r="L42" s="37">
        <f t="shared" si="8"/>
        <v>4.8228115515286678E-4</v>
      </c>
      <c r="M42" s="11"/>
      <c r="N42" s="11"/>
      <c r="O42" s="11"/>
      <c r="P42" s="10">
        <v>40891</v>
      </c>
      <c r="Q42" s="11">
        <v>3.45</v>
      </c>
      <c r="R42" s="11">
        <v>-1.1461318051575941E-2</v>
      </c>
      <c r="S42" s="11">
        <f t="shared" si="9"/>
        <v>0.98853868194842409</v>
      </c>
      <c r="T42">
        <f t="shared" si="10"/>
        <v>-1.178755451710759E-2</v>
      </c>
    </row>
    <row r="43" spans="1:20" ht="15.75" x14ac:dyDescent="0.25">
      <c r="A43" s="2">
        <v>40731</v>
      </c>
      <c r="B43">
        <v>4.7005999999999997</v>
      </c>
      <c r="C43">
        <f t="shared" si="6"/>
        <v>4.4577777777777702E-2</v>
      </c>
      <c r="D43">
        <v>3.1377000000000002</v>
      </c>
      <c r="E43">
        <v>1.4054</v>
      </c>
      <c r="F43">
        <v>10.446099999999999</v>
      </c>
      <c r="G43">
        <f t="shared" si="0"/>
        <v>13.5838</v>
      </c>
      <c r="H43">
        <f t="shared" si="2"/>
        <v>17.818648939999999</v>
      </c>
      <c r="I43" s="17">
        <f t="shared" si="3"/>
        <v>3.4902172815054477E-4</v>
      </c>
      <c r="J43" s="17">
        <f t="shared" si="4"/>
        <v>1.0003490217281505</v>
      </c>
      <c r="K43">
        <f t="shared" si="7"/>
        <v>4.4228756049627158E-2</v>
      </c>
      <c r="L43" s="37">
        <f t="shared" si="8"/>
        <v>1.9561828616974307E-3</v>
      </c>
      <c r="M43" s="11"/>
      <c r="N43" s="11"/>
      <c r="O43" s="11"/>
      <c r="P43" s="10">
        <v>40892</v>
      </c>
      <c r="Q43" s="11">
        <v>3.38</v>
      </c>
      <c r="R43" s="11">
        <v>-2.028985507246385E-2</v>
      </c>
      <c r="S43" s="11">
        <f t="shared" si="9"/>
        <v>0.97971014492753616</v>
      </c>
      <c r="T43">
        <f t="shared" si="10"/>
        <v>-2.0615488086446102E-2</v>
      </c>
    </row>
    <row r="44" spans="1:20" ht="15.75" x14ac:dyDescent="0.25">
      <c r="A44" s="2">
        <v>40732</v>
      </c>
      <c r="B44">
        <v>4.75</v>
      </c>
      <c r="C44">
        <f t="shared" si="6"/>
        <v>1.0509296685529579E-2</v>
      </c>
      <c r="D44">
        <v>3.0268000000000002</v>
      </c>
      <c r="E44">
        <v>1.3995</v>
      </c>
      <c r="F44">
        <v>10.4754</v>
      </c>
      <c r="G44">
        <f t="shared" si="0"/>
        <v>13.5022</v>
      </c>
      <c r="H44">
        <f t="shared" si="2"/>
        <v>17.687122300000002</v>
      </c>
      <c r="I44" s="17">
        <f t="shared" si="3"/>
        <v>3.4705208263163811E-4</v>
      </c>
      <c r="J44" s="17">
        <f t="shared" si="4"/>
        <v>1.0003470520826316</v>
      </c>
      <c r="K44">
        <f t="shared" si="7"/>
        <v>1.0162244602897941E-2</v>
      </c>
      <c r="L44" s="37">
        <f t="shared" si="8"/>
        <v>1.0327121536912833E-4</v>
      </c>
      <c r="M44" s="11"/>
      <c r="N44" s="11"/>
      <c r="O44" s="11"/>
      <c r="P44" s="10">
        <v>40893</v>
      </c>
      <c r="Q44" s="11">
        <v>3.32</v>
      </c>
      <c r="R44" s="11">
        <v>-1.7751479289940846E-2</v>
      </c>
      <c r="S44" s="11">
        <f t="shared" si="9"/>
        <v>0.98224852071005919</v>
      </c>
      <c r="T44">
        <f t="shared" si="10"/>
        <v>-1.8075678575198911E-2</v>
      </c>
    </row>
    <row r="45" spans="1:20" ht="15.75" x14ac:dyDescent="0.25">
      <c r="A45" s="2">
        <v>40735</v>
      </c>
      <c r="B45">
        <v>4.665</v>
      </c>
      <c r="C45">
        <f t="shared" si="6"/>
        <v>-1.7894736842105255E-2</v>
      </c>
      <c r="D45">
        <v>2.9188999999999998</v>
      </c>
      <c r="E45">
        <v>1.4512</v>
      </c>
      <c r="F45">
        <v>10.5557</v>
      </c>
      <c r="G45">
        <f t="shared" si="0"/>
        <v>13.474599999999999</v>
      </c>
      <c r="H45">
        <f t="shared" si="2"/>
        <v>18.237331839999996</v>
      </c>
      <c r="I45" s="17">
        <f t="shared" si="3"/>
        <v>3.4638555938881765E-4</v>
      </c>
      <c r="J45" s="17">
        <f t="shared" si="4"/>
        <v>1.0003463855593888</v>
      </c>
      <c r="K45">
        <f t="shared" si="7"/>
        <v>-1.8241122401494073E-2</v>
      </c>
      <c r="L45" s="37">
        <f t="shared" si="8"/>
        <v>3.327385464662889E-4</v>
      </c>
      <c r="M45" s="11"/>
      <c r="N45" s="11"/>
      <c r="O45" s="11"/>
      <c r="P45" s="10">
        <v>40896</v>
      </c>
      <c r="Q45" s="11">
        <v>3.3</v>
      </c>
      <c r="R45" s="11">
        <v>-6.0240963855421742E-3</v>
      </c>
      <c r="S45" s="11">
        <f t="shared" si="9"/>
        <v>0.99397590361445787</v>
      </c>
      <c r="T45">
        <f t="shared" si="10"/>
        <v>-6.3483808878107978E-3</v>
      </c>
    </row>
    <row r="46" spans="1:20" ht="15.75" x14ac:dyDescent="0.25">
      <c r="A46" s="2">
        <v>40736</v>
      </c>
      <c r="B46">
        <v>4.5</v>
      </c>
      <c r="C46">
        <f t="shared" si="6"/>
        <v>-3.5369774919614155E-2</v>
      </c>
      <c r="D46">
        <v>2.8769999999999998</v>
      </c>
      <c r="E46">
        <v>1.4540999999999999</v>
      </c>
      <c r="F46">
        <v>10.557499999999999</v>
      </c>
      <c r="G46">
        <f t="shared" si="0"/>
        <v>13.4345</v>
      </c>
      <c r="H46">
        <f t="shared" si="2"/>
        <v>18.22866075</v>
      </c>
      <c r="I46" s="17">
        <f t="shared" si="3"/>
        <v>3.4541688059563924E-4</v>
      </c>
      <c r="J46" s="17">
        <f t="shared" si="4"/>
        <v>1.0003454168805956</v>
      </c>
      <c r="K46">
        <f t="shared" si="7"/>
        <v>-3.5715191800209795E-2</v>
      </c>
      <c r="L46" s="37">
        <f t="shared" si="8"/>
        <v>1.2755749253257728E-3</v>
      </c>
      <c r="M46" s="11"/>
      <c r="N46" s="11"/>
      <c r="O46" s="11"/>
      <c r="P46" s="10">
        <v>40897</v>
      </c>
      <c r="Q46" s="11">
        <v>3.31</v>
      </c>
      <c r="R46" s="11">
        <v>3.0303030303031006E-3</v>
      </c>
      <c r="S46" s="11">
        <f t="shared" si="9"/>
        <v>1.0030303030303032</v>
      </c>
      <c r="T46">
        <f t="shared" si="10"/>
        <v>2.6966292087008911E-3</v>
      </c>
    </row>
    <row r="47" spans="1:20" ht="15.75" x14ac:dyDescent="0.25">
      <c r="A47" s="2">
        <v>40737</v>
      </c>
      <c r="B47">
        <v>4.5</v>
      </c>
      <c r="C47">
        <f t="shared" si="6"/>
        <v>0</v>
      </c>
      <c r="D47">
        <v>2.8824000000000001</v>
      </c>
      <c r="E47">
        <v>1.4539</v>
      </c>
      <c r="F47">
        <v>10.543200000000001</v>
      </c>
      <c r="G47">
        <f t="shared" si="0"/>
        <v>13.425600000000001</v>
      </c>
      <c r="H47">
        <f t="shared" si="2"/>
        <v>18.211158480000002</v>
      </c>
      <c r="I47" s="17">
        <f t="shared" si="3"/>
        <v>3.452018407403834E-4</v>
      </c>
      <c r="J47" s="17">
        <f t="shared" si="4"/>
        <v>1.0003452018407404</v>
      </c>
      <c r="K47">
        <f t="shared" si="7"/>
        <v>-3.452018407403834E-4</v>
      </c>
      <c r="L47" s="37">
        <f t="shared" si="8"/>
        <v>1.1916431085054903E-7</v>
      </c>
      <c r="M47" s="11"/>
      <c r="N47" s="11"/>
      <c r="O47" s="11"/>
      <c r="P47" s="10">
        <v>40898</v>
      </c>
      <c r="Q47" s="11">
        <v>3.43</v>
      </c>
      <c r="R47" s="11">
        <v>3.6253776435045348E-2</v>
      </c>
      <c r="S47" s="11">
        <f t="shared" si="9"/>
        <v>1.0362537764350455</v>
      </c>
      <c r="T47">
        <f t="shared" si="10"/>
        <v>3.5916724673748068E-2</v>
      </c>
    </row>
    <row r="48" spans="1:20" ht="15.75" x14ac:dyDescent="0.25">
      <c r="A48" s="2">
        <v>40738</v>
      </c>
      <c r="B48">
        <v>4.4950000000000001</v>
      </c>
      <c r="C48">
        <f t="shared" si="6"/>
        <v>-1.1111111111110875E-3</v>
      </c>
      <c r="D48">
        <v>2.9534000000000002</v>
      </c>
      <c r="E48">
        <v>1.4460999999999999</v>
      </c>
      <c r="F48">
        <v>10.5877</v>
      </c>
      <c r="G48">
        <f t="shared" si="0"/>
        <v>13.5411</v>
      </c>
      <c r="H48">
        <f t="shared" si="2"/>
        <v>18.26427297</v>
      </c>
      <c r="I48" s="17">
        <f t="shared" si="3"/>
        <v>3.4799121962203472E-4</v>
      </c>
      <c r="J48" s="17">
        <f t="shared" si="4"/>
        <v>1.000347991219622</v>
      </c>
      <c r="K48">
        <f t="shared" si="7"/>
        <v>-1.4591023307331222E-3</v>
      </c>
      <c r="L48" s="37">
        <f t="shared" si="8"/>
        <v>2.1289796115508295E-6</v>
      </c>
      <c r="M48" s="11"/>
      <c r="N48" s="11"/>
      <c r="O48" s="11"/>
      <c r="P48" s="10">
        <v>40899</v>
      </c>
      <c r="Q48" s="11">
        <v>3.69</v>
      </c>
      <c r="R48" s="11">
        <v>7.5801749271136962E-2</v>
      </c>
      <c r="S48" s="11">
        <f t="shared" si="9"/>
        <v>1.0758017492711369</v>
      </c>
      <c r="T48">
        <f t="shared" si="10"/>
        <v>7.546380824792602E-2</v>
      </c>
    </row>
    <row r="49" spans="1:20" ht="15.75" x14ac:dyDescent="0.25">
      <c r="A49" s="2">
        <v>40739</v>
      </c>
      <c r="B49">
        <v>4.55</v>
      </c>
      <c r="C49">
        <f t="shared" si="6"/>
        <v>1.2235817575083362E-2</v>
      </c>
      <c r="D49">
        <v>2.9058000000000002</v>
      </c>
      <c r="E49">
        <v>1.4203000000000001</v>
      </c>
      <c r="F49">
        <v>10.609299999999999</v>
      </c>
      <c r="G49">
        <f t="shared" si="0"/>
        <v>13.5151</v>
      </c>
      <c r="H49">
        <f t="shared" si="2"/>
        <v>17.974188790000003</v>
      </c>
      <c r="I49" s="17">
        <f t="shared" si="3"/>
        <v>3.4736355437381405E-4</v>
      </c>
      <c r="J49" s="17">
        <f t="shared" si="4"/>
        <v>1.0003473635543738</v>
      </c>
      <c r="K49">
        <f t="shared" si="7"/>
        <v>1.1888454020709548E-2</v>
      </c>
      <c r="L49" s="37">
        <f t="shared" si="8"/>
        <v>1.4133533900252503E-4</v>
      </c>
      <c r="M49" s="11"/>
      <c r="N49" s="11"/>
      <c r="O49" s="11"/>
      <c r="P49" s="10">
        <v>40900</v>
      </c>
      <c r="Q49" s="11">
        <v>3.66</v>
      </c>
      <c r="R49" s="11">
        <v>-8.1300813008129552E-3</v>
      </c>
      <c r="S49" s="11">
        <f t="shared" si="9"/>
        <v>0.99186991869918706</v>
      </c>
      <c r="T49">
        <f t="shared" si="10"/>
        <v>-8.4700154543802114E-3</v>
      </c>
    </row>
    <row r="50" spans="1:20" ht="15.75" x14ac:dyDescent="0.25">
      <c r="A50" s="2">
        <v>40742</v>
      </c>
      <c r="B50">
        <v>4.3499999999999996</v>
      </c>
      <c r="C50">
        <f t="shared" si="6"/>
        <v>-4.3956043956043994E-2</v>
      </c>
      <c r="D50">
        <v>2.9276</v>
      </c>
      <c r="E50">
        <v>1.4312</v>
      </c>
      <c r="F50">
        <v>10.5892</v>
      </c>
      <c r="G50">
        <f t="shared" si="0"/>
        <v>13.5168</v>
      </c>
      <c r="H50">
        <f t="shared" si="2"/>
        <v>18.082863039999999</v>
      </c>
      <c r="I50" s="17">
        <f t="shared" si="3"/>
        <v>3.4740459840509885E-4</v>
      </c>
      <c r="J50" s="17">
        <f t="shared" si="4"/>
        <v>1.0003474045984051</v>
      </c>
      <c r="K50">
        <f t="shared" si="7"/>
        <v>-4.4303448554449093E-2</v>
      </c>
      <c r="L50" s="37">
        <f t="shared" si="8"/>
        <v>1.9627955538167176E-3</v>
      </c>
      <c r="M50" s="11"/>
      <c r="N50" s="11"/>
      <c r="O50" s="11"/>
      <c r="P50" s="10">
        <v>40904</v>
      </c>
      <c r="Q50" s="11">
        <v>3.5300000000000002</v>
      </c>
      <c r="R50" s="11">
        <v>-3.5519125683060079E-2</v>
      </c>
      <c r="S50" s="11">
        <f t="shared" si="9"/>
        <v>0.96448087431693996</v>
      </c>
      <c r="T50">
        <f t="shared" si="10"/>
        <v>-3.5859180879391148E-2</v>
      </c>
    </row>
    <row r="51" spans="1:20" ht="15.75" x14ac:dyDescent="0.25">
      <c r="A51" s="2">
        <v>40743</v>
      </c>
      <c r="B51">
        <v>4.5</v>
      </c>
      <c r="C51">
        <f t="shared" si="6"/>
        <v>3.4482758620689738E-2</v>
      </c>
      <c r="D51">
        <v>2.8801999999999999</v>
      </c>
      <c r="E51">
        <v>1.4341999999999999</v>
      </c>
      <c r="F51">
        <v>10.574999999999999</v>
      </c>
      <c r="G51">
        <f t="shared" si="0"/>
        <v>13.4552</v>
      </c>
      <c r="H51">
        <f t="shared" si="2"/>
        <v>18.046864999999997</v>
      </c>
      <c r="I51" s="17">
        <f t="shared" si="3"/>
        <v>3.4591696440289255E-4</v>
      </c>
      <c r="J51" s="17">
        <f t="shared" si="4"/>
        <v>1.0003459169644029</v>
      </c>
      <c r="K51">
        <f t="shared" si="7"/>
        <v>3.4136841656286845E-2</v>
      </c>
      <c r="L51" s="37">
        <f t="shared" si="8"/>
        <v>1.1653239582664009E-3</v>
      </c>
      <c r="M51" s="11"/>
      <c r="N51" s="11"/>
      <c r="O51" s="11"/>
      <c r="P51" s="10">
        <v>40905</v>
      </c>
      <c r="Q51" s="11">
        <v>3.51</v>
      </c>
      <c r="R51" s="11">
        <v>-5.6657223796035298E-3</v>
      </c>
      <c r="S51" s="11">
        <f t="shared" si="9"/>
        <v>0.9943342776203965</v>
      </c>
      <c r="T51">
        <f t="shared" si="10"/>
        <v>-6.0060874211185526E-3</v>
      </c>
    </row>
    <row r="52" spans="1:20" ht="15.75" x14ac:dyDescent="0.25">
      <c r="A52" s="2">
        <v>40744</v>
      </c>
      <c r="B52">
        <v>4.6093999999999999</v>
      </c>
      <c r="C52">
        <f t="shared" si="6"/>
        <v>2.4311111111111099E-2</v>
      </c>
      <c r="D52">
        <v>2.9275000000000002</v>
      </c>
      <c r="E52">
        <v>1.4336</v>
      </c>
      <c r="F52">
        <v>10.6326</v>
      </c>
      <c r="G52">
        <f t="shared" si="0"/>
        <v>13.5601</v>
      </c>
      <c r="H52">
        <f t="shared" si="2"/>
        <v>18.170395360000001</v>
      </c>
      <c r="I52" s="17">
        <f t="shared" si="3"/>
        <v>3.4844980743398146E-4</v>
      </c>
      <c r="J52" s="17">
        <f t="shared" si="4"/>
        <v>1.000348449807434</v>
      </c>
      <c r="K52">
        <f t="shared" si="7"/>
        <v>2.3962661303677118E-2</v>
      </c>
      <c r="L52" s="37">
        <f t="shared" si="8"/>
        <v>5.7420913675474479E-4</v>
      </c>
      <c r="M52" s="11"/>
      <c r="N52" s="11"/>
      <c r="O52" s="11"/>
      <c r="P52" s="10">
        <v>40906</v>
      </c>
      <c r="Q52" s="11">
        <v>3.39</v>
      </c>
      <c r="R52" s="11">
        <v>-3.4188034188034094E-2</v>
      </c>
      <c r="S52" s="11">
        <f t="shared" si="9"/>
        <v>0.96581196581196593</v>
      </c>
      <c r="T52">
        <f t="shared" si="10"/>
        <v>-3.452689082606944E-2</v>
      </c>
    </row>
    <row r="53" spans="1:20" ht="15.75" x14ac:dyDescent="0.25">
      <c r="A53" s="2">
        <v>40745</v>
      </c>
      <c r="B53">
        <v>4.8499999999999996</v>
      </c>
      <c r="C53">
        <f t="shared" si="6"/>
        <v>5.2197682995617591E-2</v>
      </c>
      <c r="D53">
        <v>3.0135999999999998</v>
      </c>
      <c r="E53">
        <v>1.4397</v>
      </c>
      <c r="F53">
        <v>10.572100000000001</v>
      </c>
      <c r="G53">
        <f t="shared" si="0"/>
        <v>13.585700000000001</v>
      </c>
      <c r="H53">
        <f t="shared" si="2"/>
        <v>18.23425237</v>
      </c>
      <c r="I53" s="17">
        <f t="shared" si="3"/>
        <v>3.4906757318164949E-4</v>
      </c>
      <c r="J53" s="17">
        <f t="shared" si="4"/>
        <v>1.0003490675731816</v>
      </c>
      <c r="K53">
        <f t="shared" si="7"/>
        <v>5.1848615422435941E-2</v>
      </c>
      <c r="L53" s="37">
        <f t="shared" si="8"/>
        <v>2.6882789212236621E-3</v>
      </c>
      <c r="M53" s="11"/>
      <c r="N53" s="11"/>
      <c r="O53" s="11"/>
      <c r="P53" s="10">
        <v>40907</v>
      </c>
      <c r="Q53" s="11">
        <v>3.38</v>
      </c>
      <c r="R53" s="11">
        <v>-2.9498525073746993E-3</v>
      </c>
      <c r="S53" s="11">
        <f t="shared" si="9"/>
        <v>0.99705014749262533</v>
      </c>
      <c r="T53">
        <f t="shared" si="10"/>
        <v>-3.2880406313061925E-3</v>
      </c>
    </row>
    <row r="54" spans="1:20" ht="15.75" x14ac:dyDescent="0.25">
      <c r="A54" s="2">
        <v>40746</v>
      </c>
      <c r="B54">
        <v>4.9000000000000004</v>
      </c>
      <c r="C54">
        <f t="shared" si="6"/>
        <v>1.0309278350515611E-2</v>
      </c>
      <c r="D54">
        <v>2.9621</v>
      </c>
      <c r="E54">
        <v>1.4389000000000001</v>
      </c>
      <c r="F54">
        <v>10.5784</v>
      </c>
      <c r="G54">
        <f t="shared" si="0"/>
        <v>13.5405</v>
      </c>
      <c r="H54">
        <f t="shared" si="2"/>
        <v>18.183359760000002</v>
      </c>
      <c r="I54" s="17">
        <f t="shared" si="3"/>
        <v>3.479767366552089E-4</v>
      </c>
      <c r="J54" s="17">
        <f t="shared" si="4"/>
        <v>1.0003479767366552</v>
      </c>
      <c r="K54">
        <f t="shared" si="7"/>
        <v>9.9613016138604023E-3</v>
      </c>
      <c r="L54" s="37">
        <f t="shared" si="8"/>
        <v>9.9227529842297861E-5</v>
      </c>
      <c r="M54" s="11"/>
      <c r="N54" s="11"/>
      <c r="O54" s="11"/>
      <c r="P54" s="10">
        <v>40911</v>
      </c>
      <c r="Q54" s="11">
        <v>3.67</v>
      </c>
      <c r="R54" s="11">
        <v>8.5798816568047345E-2</v>
      </c>
      <c r="S54" s="11">
        <f t="shared" si="9"/>
        <v>1.0857988165680474</v>
      </c>
      <c r="T54">
        <f t="shared" si="10"/>
        <v>8.546225681094767E-2</v>
      </c>
    </row>
    <row r="55" spans="1:20" ht="15.75" x14ac:dyDescent="0.25">
      <c r="A55" s="2">
        <v>40749</v>
      </c>
      <c r="B55">
        <v>5.0999999999999996</v>
      </c>
      <c r="C55">
        <f t="shared" si="6"/>
        <v>4.0816326530612096E-2</v>
      </c>
      <c r="D55">
        <v>3.0005999999999999</v>
      </c>
      <c r="E55">
        <v>1.4515</v>
      </c>
      <c r="F55">
        <v>10.6069</v>
      </c>
      <c r="G55">
        <f t="shared" si="0"/>
        <v>13.6075</v>
      </c>
      <c r="H55">
        <f t="shared" si="2"/>
        <v>18.396515349999998</v>
      </c>
      <c r="I55" s="17">
        <f t="shared" si="3"/>
        <v>3.4959352987140591E-4</v>
      </c>
      <c r="J55" s="17">
        <f t="shared" si="4"/>
        <v>1.0003495935298714</v>
      </c>
      <c r="K55">
        <f t="shared" si="7"/>
        <v>4.046673300074069E-2</v>
      </c>
      <c r="L55" s="37">
        <f t="shared" si="8"/>
        <v>1.6375564797532357E-3</v>
      </c>
      <c r="M55" s="11"/>
      <c r="N55" s="11"/>
      <c r="O55" s="11"/>
      <c r="P55" s="10">
        <v>40912</v>
      </c>
      <c r="Q55" s="11">
        <v>3.64</v>
      </c>
      <c r="R55" s="11">
        <v>-8.1743869209808737E-3</v>
      </c>
      <c r="S55" s="11">
        <f t="shared" si="9"/>
        <v>0.99182561307901917</v>
      </c>
      <c r="T55">
        <f t="shared" si="10"/>
        <v>-8.5108448731105388E-3</v>
      </c>
    </row>
    <row r="56" spans="1:20" ht="15.75" x14ac:dyDescent="0.25">
      <c r="A56" s="2">
        <v>40750</v>
      </c>
      <c r="B56">
        <v>5.25</v>
      </c>
      <c r="C56">
        <f t="shared" si="6"/>
        <v>2.9411764705882425E-2</v>
      </c>
      <c r="D56">
        <v>2.9529000000000001</v>
      </c>
      <c r="E56">
        <v>1.4483999999999999</v>
      </c>
      <c r="F56">
        <v>10.6386</v>
      </c>
      <c r="G56">
        <f t="shared" si="0"/>
        <v>13.5915</v>
      </c>
      <c r="H56">
        <f t="shared" si="2"/>
        <v>18.36184824</v>
      </c>
      <c r="I56" s="17">
        <f t="shared" si="3"/>
        <v>3.4920751644085257E-4</v>
      </c>
      <c r="J56" s="17">
        <f t="shared" si="4"/>
        <v>1.0003492075164409</v>
      </c>
      <c r="K56">
        <f t="shared" si="7"/>
        <v>2.9062557189441573E-2</v>
      </c>
      <c r="L56" s="37">
        <f t="shared" si="8"/>
        <v>8.4463223038956203E-4</v>
      </c>
      <c r="M56" s="11"/>
      <c r="N56" s="11"/>
      <c r="O56" s="11"/>
      <c r="P56" s="10">
        <v>40913</v>
      </c>
      <c r="Q56" s="11">
        <v>3.56</v>
      </c>
      <c r="R56" s="11">
        <v>-2.1978021978021997E-2</v>
      </c>
      <c r="S56" s="11">
        <f t="shared" si="9"/>
        <v>0.97802197802197799</v>
      </c>
      <c r="T56">
        <f t="shared" si="10"/>
        <v>-2.2314062975208646E-2</v>
      </c>
    </row>
    <row r="57" spans="1:20" ht="15.75" x14ac:dyDescent="0.25">
      <c r="A57" s="2">
        <v>40751</v>
      </c>
      <c r="B57">
        <v>5.2</v>
      </c>
      <c r="C57">
        <f t="shared" si="6"/>
        <v>-9.52380952380949E-3</v>
      </c>
      <c r="D57">
        <v>2.9802999999999997</v>
      </c>
      <c r="E57">
        <v>1.4410000000000001</v>
      </c>
      <c r="F57">
        <v>10.722799999999999</v>
      </c>
      <c r="G57">
        <f t="shared" si="0"/>
        <v>13.703099999999999</v>
      </c>
      <c r="H57">
        <f t="shared" si="2"/>
        <v>18.4318548</v>
      </c>
      <c r="I57" s="17">
        <f t="shared" si="3"/>
        <v>3.5189883099095987E-4</v>
      </c>
      <c r="J57" s="17">
        <f t="shared" si="4"/>
        <v>1.000351898830991</v>
      </c>
      <c r="K57">
        <f t="shared" si="7"/>
        <v>-9.8757083548004498E-3</v>
      </c>
      <c r="L57" s="37">
        <f t="shared" si="8"/>
        <v>9.752961550907541E-5</v>
      </c>
      <c r="M57" s="11"/>
      <c r="N57" s="11"/>
      <c r="O57" s="11"/>
      <c r="P57" s="10">
        <v>40914</v>
      </c>
      <c r="Q57" s="11">
        <v>3.58</v>
      </c>
      <c r="R57" s="11">
        <v>5.6179775280898927E-3</v>
      </c>
      <c r="S57" s="11">
        <f t="shared" si="9"/>
        <v>1.0056179775280898</v>
      </c>
      <c r="T57">
        <f t="shared" si="10"/>
        <v>5.280763400502422E-3</v>
      </c>
    </row>
    <row r="58" spans="1:20" ht="15.75" x14ac:dyDescent="0.25">
      <c r="A58" s="2">
        <v>40752</v>
      </c>
      <c r="B58">
        <v>5.0999999999999996</v>
      </c>
      <c r="C58">
        <f t="shared" si="6"/>
        <v>-1.9230769230769332E-2</v>
      </c>
      <c r="D58">
        <v>2.9454000000000002</v>
      </c>
      <c r="E58">
        <v>1.4441999999999999</v>
      </c>
      <c r="F58">
        <v>10.714399999999999</v>
      </c>
      <c r="G58">
        <f t="shared" si="0"/>
        <v>13.659800000000001</v>
      </c>
      <c r="H58">
        <f t="shared" si="2"/>
        <v>18.419136480000002</v>
      </c>
      <c r="I58" s="17">
        <f t="shared" si="3"/>
        <v>3.5085493313169458E-4</v>
      </c>
      <c r="J58" s="17">
        <f t="shared" si="4"/>
        <v>1.0003508549331317</v>
      </c>
      <c r="K58">
        <f t="shared" si="7"/>
        <v>-1.9581624163901027E-2</v>
      </c>
      <c r="L58" s="37">
        <f t="shared" si="8"/>
        <v>3.834400048962726E-4</v>
      </c>
      <c r="M58" s="11"/>
      <c r="N58" s="11"/>
      <c r="O58" s="11"/>
      <c r="P58" s="10">
        <v>40917</v>
      </c>
      <c r="Q58" s="11">
        <v>3.48</v>
      </c>
      <c r="R58" s="11">
        <v>-2.7932960893854771E-2</v>
      </c>
      <c r="S58" s="11">
        <f t="shared" si="9"/>
        <v>0.97206703910614523</v>
      </c>
      <c r="T58">
        <f t="shared" si="10"/>
        <v>-2.8270998821956935E-2</v>
      </c>
    </row>
    <row r="59" spans="1:20" ht="15.75" x14ac:dyDescent="0.25">
      <c r="A59" s="2">
        <v>40753</v>
      </c>
      <c r="B59">
        <v>5.15</v>
      </c>
      <c r="C59">
        <f t="shared" si="6"/>
        <v>9.8039215686275914E-3</v>
      </c>
      <c r="D59">
        <v>2.7961</v>
      </c>
      <c r="E59">
        <v>1.4415</v>
      </c>
      <c r="F59">
        <v>10.749000000000001</v>
      </c>
      <c r="G59">
        <f t="shared" si="0"/>
        <v>13.545100000000001</v>
      </c>
      <c r="H59">
        <f t="shared" si="2"/>
        <v>18.290783500000003</v>
      </c>
      <c r="I59" s="17">
        <f t="shared" si="3"/>
        <v>3.4808777078421116E-4</v>
      </c>
      <c r="J59" s="17">
        <f t="shared" si="4"/>
        <v>1.0003480877707842</v>
      </c>
      <c r="K59">
        <f t="shared" si="7"/>
        <v>9.4558337978433802E-3</v>
      </c>
      <c r="L59" s="37">
        <f t="shared" si="8"/>
        <v>8.9412792812437164E-5</v>
      </c>
      <c r="M59" s="11"/>
      <c r="N59" s="11"/>
      <c r="O59" s="11"/>
      <c r="P59" s="10">
        <v>40918</v>
      </c>
      <c r="Q59" s="11">
        <v>3.31</v>
      </c>
      <c r="R59" s="11">
        <v>-4.885057471264366E-2</v>
      </c>
      <c r="S59" s="11">
        <f t="shared" si="9"/>
        <v>0.95114942528735635</v>
      </c>
      <c r="T59">
        <f t="shared" si="10"/>
        <v>-4.9189298145262308E-2</v>
      </c>
    </row>
    <row r="60" spans="1:20" ht="15.75" x14ac:dyDescent="0.25">
      <c r="A60" s="2">
        <v>40756</v>
      </c>
      <c r="B60">
        <v>4.5999999999999996</v>
      </c>
      <c r="C60">
        <f t="shared" si="6"/>
        <v>-0.1067961165048545</v>
      </c>
      <c r="D60">
        <v>2.7437</v>
      </c>
      <c r="E60">
        <v>1.3795999999999999</v>
      </c>
      <c r="F60">
        <v>10.795299999999999</v>
      </c>
      <c r="G60">
        <f t="shared" si="0"/>
        <v>13.539</v>
      </c>
      <c r="H60">
        <f t="shared" si="2"/>
        <v>17.636895879999997</v>
      </c>
      <c r="I60" s="17">
        <f t="shared" si="3"/>
        <v>3.4794052890418925E-4</v>
      </c>
      <c r="J60" s="17">
        <f t="shared" si="4"/>
        <v>1.0003479405289042</v>
      </c>
      <c r="K60">
        <f t="shared" si="7"/>
        <v>-0.10714405703375869</v>
      </c>
      <c r="L60" s="37">
        <f t="shared" si="8"/>
        <v>1.1479848957653336E-2</v>
      </c>
      <c r="M60" s="11"/>
      <c r="N60" s="11"/>
      <c r="O60" s="11"/>
      <c r="P60" s="10">
        <v>40919</v>
      </c>
      <c r="Q60" s="11">
        <v>3.25</v>
      </c>
      <c r="R60" s="11">
        <v>-1.8126888217522674E-2</v>
      </c>
      <c r="S60" s="11">
        <f t="shared" si="9"/>
        <v>0.98187311178247727</v>
      </c>
      <c r="T60">
        <f t="shared" si="10"/>
        <v>-1.8466013668645365E-2</v>
      </c>
    </row>
    <row r="61" spans="1:20" ht="15.75" x14ac:dyDescent="0.25">
      <c r="A61" s="2">
        <v>40757</v>
      </c>
      <c r="B61">
        <v>4.25</v>
      </c>
      <c r="C61">
        <f t="shared" si="6"/>
        <v>-7.6086956521739066E-2</v>
      </c>
      <c r="D61">
        <v>2.6114000000000002</v>
      </c>
      <c r="E61">
        <v>1.3994</v>
      </c>
      <c r="F61">
        <v>10.9292</v>
      </c>
      <c r="G61">
        <f t="shared" si="0"/>
        <v>13.5406</v>
      </c>
      <c r="H61">
        <f t="shared" si="2"/>
        <v>17.905722480000001</v>
      </c>
      <c r="I61" s="17">
        <f t="shared" si="3"/>
        <v>3.4797915048834227E-4</v>
      </c>
      <c r="J61" s="17">
        <f t="shared" si="4"/>
        <v>1.0003479791504883</v>
      </c>
      <c r="K61">
        <f t="shared" si="7"/>
        <v>-7.6434935672227408E-2</v>
      </c>
      <c r="L61" s="37">
        <f t="shared" si="8"/>
        <v>5.8422993912175423E-3</v>
      </c>
      <c r="M61" s="11"/>
      <c r="N61" s="11"/>
      <c r="O61" s="11"/>
      <c r="P61" s="10">
        <v>40920</v>
      </c>
      <c r="Q61" s="11">
        <v>3.29</v>
      </c>
      <c r="R61" s="11">
        <v>1.2307692307692318E-2</v>
      </c>
      <c r="S61" s="11">
        <f t="shared" si="9"/>
        <v>1.0123076923076924</v>
      </c>
      <c r="T61">
        <f t="shared" si="10"/>
        <v>1.1970892596655035E-2</v>
      </c>
    </row>
    <row r="62" spans="1:20" ht="15.75" x14ac:dyDescent="0.25">
      <c r="A62" s="2">
        <v>40758</v>
      </c>
      <c r="B62">
        <v>4.2</v>
      </c>
      <c r="C62">
        <f t="shared" si="6"/>
        <v>-1.1764705882352899E-2</v>
      </c>
      <c r="D62">
        <v>2.6202000000000001</v>
      </c>
      <c r="E62">
        <v>1.3977999999999999</v>
      </c>
      <c r="F62">
        <v>10.9156</v>
      </c>
      <c r="G62">
        <f t="shared" si="0"/>
        <v>13.5358</v>
      </c>
      <c r="H62">
        <f t="shared" si="2"/>
        <v>17.878025679999997</v>
      </c>
      <c r="I62" s="17">
        <f t="shared" si="3"/>
        <v>3.4786328410740808E-4</v>
      </c>
      <c r="J62" s="17">
        <f t="shared" si="4"/>
        <v>1.0003478632841074</v>
      </c>
      <c r="K62">
        <f t="shared" si="7"/>
        <v>-1.2112569166460307E-2</v>
      </c>
      <c r="L62" s="37">
        <f t="shared" si="8"/>
        <v>1.4671433181228494E-4</v>
      </c>
      <c r="M62" s="11"/>
      <c r="N62" s="11"/>
      <c r="O62" s="11"/>
      <c r="P62" s="10">
        <v>40921</v>
      </c>
      <c r="Q62" s="11">
        <v>3.2500999999999998</v>
      </c>
      <c r="R62" s="11">
        <v>-1.2127659574468166E-2</v>
      </c>
      <c r="S62" s="11">
        <f t="shared" si="9"/>
        <v>0.98787234042553185</v>
      </c>
      <c r="T62">
        <f t="shared" si="10"/>
        <v>-1.2462975598213757E-2</v>
      </c>
    </row>
    <row r="63" spans="1:20" ht="15.75" x14ac:dyDescent="0.25">
      <c r="A63" s="2">
        <v>40759</v>
      </c>
      <c r="B63">
        <v>3.9005999999999998</v>
      </c>
      <c r="C63">
        <f t="shared" si="6"/>
        <v>-7.1285714285714355E-2</v>
      </c>
      <c r="D63">
        <v>2.4028</v>
      </c>
      <c r="E63">
        <v>1.3945000000000001</v>
      </c>
      <c r="F63">
        <v>11.160299999999999</v>
      </c>
      <c r="G63">
        <f t="shared" si="0"/>
        <v>13.563099999999999</v>
      </c>
      <c r="H63">
        <f t="shared" si="2"/>
        <v>17.965838349999999</v>
      </c>
      <c r="I63" s="17">
        <f t="shared" si="3"/>
        <v>3.4852220904113551E-4</v>
      </c>
      <c r="J63" s="17">
        <f t="shared" si="4"/>
        <v>1.0003485222090411</v>
      </c>
      <c r="K63">
        <f t="shared" si="7"/>
        <v>-7.163423649475549E-2</v>
      </c>
      <c r="L63" s="37">
        <f t="shared" si="8"/>
        <v>5.1314638381865594E-3</v>
      </c>
      <c r="M63" s="11"/>
      <c r="N63" s="11"/>
      <c r="O63" s="11"/>
      <c r="P63" s="10">
        <v>40925</v>
      </c>
      <c r="Q63" s="11">
        <v>3.2800000000000002</v>
      </c>
      <c r="R63" s="11">
        <v>9.1997169317868631E-3</v>
      </c>
      <c r="S63" s="11">
        <f t="shared" si="9"/>
        <v>1.0091997169317868</v>
      </c>
      <c r="T63">
        <f t="shared" si="10"/>
        <v>8.8646215900981228E-3</v>
      </c>
    </row>
    <row r="64" spans="1:20" ht="15.75" x14ac:dyDescent="0.25">
      <c r="A64" s="2">
        <v>40760</v>
      </c>
      <c r="B64">
        <v>3.8</v>
      </c>
      <c r="C64">
        <f t="shared" si="6"/>
        <v>-2.5790903963492803E-2</v>
      </c>
      <c r="D64">
        <v>2.5585</v>
      </c>
      <c r="E64">
        <v>1.3932</v>
      </c>
      <c r="F64">
        <v>11.1624</v>
      </c>
      <c r="G64">
        <f t="shared" si="0"/>
        <v>13.7209</v>
      </c>
      <c r="H64">
        <f t="shared" si="2"/>
        <v>18.109955679999999</v>
      </c>
      <c r="I64" s="17">
        <f t="shared" si="3"/>
        <v>3.5232784723326915E-4</v>
      </c>
      <c r="J64" s="17">
        <f t="shared" si="4"/>
        <v>1.0003523278472333</v>
      </c>
      <c r="K64">
        <f t="shared" si="7"/>
        <v>-2.6143231810726072E-2</v>
      </c>
      <c r="L64" s="37">
        <f t="shared" si="8"/>
        <v>6.834685695093596E-4</v>
      </c>
      <c r="M64" s="11"/>
      <c r="N64" s="11"/>
      <c r="O64" s="11"/>
      <c r="P64" s="10">
        <v>40926</v>
      </c>
      <c r="Q64" s="11">
        <v>3.03</v>
      </c>
      <c r="R64" s="11">
        <v>-7.6219512195122074E-2</v>
      </c>
      <c r="S64" s="11">
        <f t="shared" si="9"/>
        <v>0.92378048780487787</v>
      </c>
      <c r="T64">
        <f t="shared" si="10"/>
        <v>-7.6553008881648343E-2</v>
      </c>
    </row>
    <row r="65" spans="1:20" ht="15.75" x14ac:dyDescent="0.25">
      <c r="A65" s="2">
        <v>40763</v>
      </c>
      <c r="B65">
        <v>3.3994</v>
      </c>
      <c r="C65">
        <f t="shared" si="6"/>
        <v>-0.10542105263157892</v>
      </c>
      <c r="D65">
        <v>2.3178999999999998</v>
      </c>
      <c r="E65">
        <v>1.3891</v>
      </c>
      <c r="F65">
        <v>11.4834</v>
      </c>
      <c r="G65">
        <f t="shared" si="0"/>
        <v>13.801299999999999</v>
      </c>
      <c r="H65">
        <f t="shared" si="2"/>
        <v>18.269490939999997</v>
      </c>
      <c r="I65" s="17">
        <f t="shared" si="3"/>
        <v>3.5426481693345835E-4</v>
      </c>
      <c r="J65" s="17">
        <f t="shared" si="4"/>
        <v>1.0003542648169335</v>
      </c>
      <c r="K65">
        <f t="shared" si="7"/>
        <v>-0.10577531744851237</v>
      </c>
      <c r="L65" s="37">
        <f t="shared" si="8"/>
        <v>1.1188417781333566E-2</v>
      </c>
      <c r="M65" s="11"/>
      <c r="N65" s="11"/>
      <c r="O65" s="11"/>
      <c r="P65" s="10">
        <v>40927</v>
      </c>
      <c r="Q65" s="11">
        <v>3.2</v>
      </c>
      <c r="R65" s="11">
        <v>5.6105610561056229E-2</v>
      </c>
      <c r="S65" s="11">
        <f t="shared" si="9"/>
        <v>1.0561056105610562</v>
      </c>
      <c r="T65">
        <f t="shared" si="10"/>
        <v>5.5772982729684228E-2</v>
      </c>
    </row>
    <row r="66" spans="1:20" ht="15.75" x14ac:dyDescent="0.25">
      <c r="A66" s="2">
        <v>40764</v>
      </c>
      <c r="B66">
        <v>3.4</v>
      </c>
      <c r="C66">
        <f t="shared" si="6"/>
        <v>1.7650173560038063E-4</v>
      </c>
      <c r="D66">
        <v>2.2488000000000001</v>
      </c>
      <c r="E66">
        <v>1.34</v>
      </c>
      <c r="F66">
        <v>11.3102</v>
      </c>
      <c r="G66">
        <f t="shared" si="0"/>
        <v>13.559000000000001</v>
      </c>
      <c r="H66">
        <f t="shared" si="2"/>
        <v>17.404468000000005</v>
      </c>
      <c r="I66" s="17">
        <f t="shared" si="3"/>
        <v>3.4842325970019239E-4</v>
      </c>
      <c r="J66" s="17">
        <f t="shared" si="4"/>
        <v>1.0003484232597002</v>
      </c>
      <c r="K66">
        <f t="shared" si="7"/>
        <v>-1.7192152409981176E-4</v>
      </c>
      <c r="L66" s="37">
        <f t="shared" si="8"/>
        <v>2.9557010448802159E-8</v>
      </c>
      <c r="M66" s="11"/>
      <c r="N66" s="11"/>
      <c r="O66" s="11"/>
      <c r="P66" s="10">
        <v>40928</v>
      </c>
      <c r="Q66" s="11">
        <v>3.13</v>
      </c>
      <c r="R66" s="11">
        <v>-2.1875000000000089E-2</v>
      </c>
      <c r="S66" s="11">
        <f t="shared" si="9"/>
        <v>0.97812499999999991</v>
      </c>
      <c r="T66">
        <f t="shared" si="10"/>
        <v>-2.2205442344536808E-2</v>
      </c>
    </row>
    <row r="67" spans="1:20" ht="15.75" x14ac:dyDescent="0.25">
      <c r="A67" s="2">
        <v>40765</v>
      </c>
      <c r="B67">
        <v>3.25</v>
      </c>
      <c r="C67">
        <f t="shared" si="6"/>
        <v>-4.4117647058823505E-2</v>
      </c>
      <c r="D67">
        <v>2.1061000000000001</v>
      </c>
      <c r="E67">
        <v>1.3291999999999999</v>
      </c>
      <c r="F67">
        <v>11.4992</v>
      </c>
      <c r="G67">
        <f t="shared" ref="G67:G130" si="11">D67+F67</f>
        <v>13.6053</v>
      </c>
      <c r="H67">
        <f t="shared" si="2"/>
        <v>17.39083664</v>
      </c>
      <c r="I67" s="17">
        <f t="shared" si="3"/>
        <v>3.4954045623969421E-4</v>
      </c>
      <c r="J67" s="17">
        <f t="shared" si="4"/>
        <v>1.0003495404562397</v>
      </c>
      <c r="K67">
        <f t="shared" si="7"/>
        <v>-4.4467187515063199E-2</v>
      </c>
      <c r="L67" s="37">
        <f t="shared" si="8"/>
        <v>1.9773307654997923E-3</v>
      </c>
      <c r="M67" s="11"/>
      <c r="N67" s="11"/>
      <c r="O67" s="11"/>
      <c r="P67" s="10">
        <v>40931</v>
      </c>
      <c r="Q67" s="11">
        <v>3.03</v>
      </c>
      <c r="R67" s="11">
        <v>-3.1948881789137407E-2</v>
      </c>
      <c r="S67" s="11">
        <f t="shared" si="9"/>
        <v>0.96805111821086265</v>
      </c>
      <c r="T67">
        <f t="shared" si="10"/>
        <v>-3.2278264761461062E-2</v>
      </c>
    </row>
    <row r="68" spans="1:20" ht="15.75" x14ac:dyDescent="0.25">
      <c r="A68" s="2">
        <v>40766</v>
      </c>
      <c r="B68">
        <v>3.4005999999999998</v>
      </c>
      <c r="C68">
        <f t="shared" si="6"/>
        <v>4.6338461538461488E-2</v>
      </c>
      <c r="D68">
        <v>2.3399000000000001</v>
      </c>
      <c r="E68">
        <v>1.2989999999999999</v>
      </c>
      <c r="F68">
        <v>11.2995</v>
      </c>
      <c r="G68">
        <f t="shared" si="11"/>
        <v>13.6394</v>
      </c>
      <c r="H68">
        <f t="shared" ref="H68:H131" si="12">D68+E68*(G68-D68)</f>
        <v>17.017950499999998</v>
      </c>
      <c r="I68" s="17">
        <f t="shared" ref="I68:I131" si="13">(((G68/100)+1)^(1/365)-1)</f>
        <v>3.5036298237423047E-4</v>
      </c>
      <c r="J68" s="17">
        <f t="shared" ref="J68:J131" si="14">1+I68</f>
        <v>1.0003503629823742</v>
      </c>
      <c r="K68">
        <f t="shared" si="7"/>
        <v>4.5988098556087258E-2</v>
      </c>
      <c r="L68" s="37">
        <f t="shared" si="8"/>
        <v>2.114905208804395E-3</v>
      </c>
      <c r="M68" s="11"/>
      <c r="N68" s="11"/>
      <c r="O68" s="11"/>
      <c r="P68" s="10">
        <v>40932</v>
      </c>
      <c r="Q68" s="11">
        <v>2.86</v>
      </c>
      <c r="R68" s="11">
        <v>-5.6105610561056084E-2</v>
      </c>
      <c r="S68" s="11">
        <f t="shared" si="9"/>
        <v>0.94389438943894388</v>
      </c>
      <c r="T68">
        <f t="shared" si="10"/>
        <v>-5.6435997031480799E-2</v>
      </c>
    </row>
    <row r="69" spans="1:20" ht="15.75" x14ac:dyDescent="0.25">
      <c r="A69" s="2">
        <v>40767</v>
      </c>
      <c r="B69">
        <v>3.7</v>
      </c>
      <c r="C69">
        <f t="shared" ref="C69:C132" si="15">(B69-B68)/B68</f>
        <v>8.8043286478856772E-2</v>
      </c>
      <c r="D69">
        <v>2.2547999999999999</v>
      </c>
      <c r="E69">
        <v>1.2924</v>
      </c>
      <c r="F69">
        <v>11.2508</v>
      </c>
      <c r="G69">
        <f t="shared" si="11"/>
        <v>13.505599999999999</v>
      </c>
      <c r="H69">
        <f t="shared" si="12"/>
        <v>16.795333920000001</v>
      </c>
      <c r="I69" s="17">
        <f t="shared" si="13"/>
        <v>3.4713417938503355E-4</v>
      </c>
      <c r="J69" s="17">
        <f t="shared" si="14"/>
        <v>1.000347134179385</v>
      </c>
      <c r="K69">
        <f t="shared" ref="K69:K132" si="16">C69-I69</f>
        <v>8.7696152299471739E-2</v>
      </c>
      <c r="L69" s="37">
        <f t="shared" ref="L69:L132" si="17">K69^2</f>
        <v>7.6906151281321425E-3</v>
      </c>
      <c r="M69" s="11"/>
      <c r="N69" s="11"/>
      <c r="O69" s="11"/>
      <c r="P69" s="10">
        <v>40933</v>
      </c>
      <c r="Q69" s="11">
        <v>2.7800000000000002</v>
      </c>
      <c r="R69" s="11">
        <v>-2.7972027972027844E-2</v>
      </c>
      <c r="S69" s="11">
        <f t="shared" si="9"/>
        <v>0.9720279720279722</v>
      </c>
      <c r="T69">
        <f t="shared" si="10"/>
        <v>-2.8300638025341593E-2</v>
      </c>
    </row>
    <row r="70" spans="1:20" ht="15.75" x14ac:dyDescent="0.25">
      <c r="A70" s="2">
        <v>40770</v>
      </c>
      <c r="B70">
        <v>3.83</v>
      </c>
      <c r="C70">
        <f t="shared" si="15"/>
        <v>3.5135135135135102E-2</v>
      </c>
      <c r="D70">
        <v>2.3052999999999999</v>
      </c>
      <c r="E70">
        <v>1.2985</v>
      </c>
      <c r="F70">
        <v>11.155900000000001</v>
      </c>
      <c r="G70">
        <f t="shared" si="11"/>
        <v>13.461200000000002</v>
      </c>
      <c r="H70">
        <f t="shared" si="12"/>
        <v>16.791236150000003</v>
      </c>
      <c r="I70" s="17">
        <f t="shared" si="13"/>
        <v>3.4606189922170572E-4</v>
      </c>
      <c r="J70" s="17">
        <f t="shared" si="14"/>
        <v>1.0003460618992217</v>
      </c>
      <c r="K70">
        <f t="shared" si="16"/>
        <v>3.4789073235913397E-2</v>
      </c>
      <c r="L70" s="37">
        <f t="shared" si="17"/>
        <v>1.2102796166137458E-3</v>
      </c>
      <c r="M70" s="11"/>
      <c r="N70" s="11"/>
      <c r="O70" s="11"/>
      <c r="P70" s="10">
        <v>40934</v>
      </c>
      <c r="Q70" s="11">
        <v>2.88</v>
      </c>
      <c r="R70" s="11">
        <v>3.59712230215826E-2</v>
      </c>
      <c r="S70" s="11">
        <f t="shared" si="9"/>
        <v>1.0359712230215825</v>
      </c>
      <c r="T70">
        <f t="shared" si="10"/>
        <v>3.564190080545946E-2</v>
      </c>
    </row>
    <row r="71" spans="1:20" ht="15.75" x14ac:dyDescent="0.25">
      <c r="A71" s="2">
        <v>40771</v>
      </c>
      <c r="B71">
        <v>3.7</v>
      </c>
      <c r="C71">
        <f t="shared" si="15"/>
        <v>-3.3942558746736261E-2</v>
      </c>
      <c r="D71">
        <v>2.2195999999999998</v>
      </c>
      <c r="E71">
        <v>1.3017000000000001</v>
      </c>
      <c r="F71">
        <v>11.1647</v>
      </c>
      <c r="G71">
        <f t="shared" si="11"/>
        <v>13.3843</v>
      </c>
      <c r="H71">
        <f t="shared" si="12"/>
        <v>16.75268999</v>
      </c>
      <c r="I71" s="17">
        <f t="shared" si="13"/>
        <v>3.442037388978747E-4</v>
      </c>
      <c r="J71" s="17">
        <f t="shared" si="14"/>
        <v>1.0003442037388979</v>
      </c>
      <c r="K71">
        <f t="shared" si="16"/>
        <v>-3.4286762485634135E-2</v>
      </c>
      <c r="L71" s="37">
        <f t="shared" si="17"/>
        <v>1.1755820817462882E-3</v>
      </c>
      <c r="M71" s="11"/>
      <c r="N71" s="11"/>
      <c r="O71" s="11"/>
      <c r="P71" s="10">
        <v>40935</v>
      </c>
      <c r="Q71" s="11">
        <v>3.06</v>
      </c>
      <c r="R71" s="11">
        <v>6.2500000000000056E-2</v>
      </c>
      <c r="S71" s="11">
        <f t="shared" si="9"/>
        <v>1.0625</v>
      </c>
      <c r="T71">
        <f t="shared" si="10"/>
        <v>6.2170731250444533E-2</v>
      </c>
    </row>
    <row r="72" spans="1:20" ht="15.75" x14ac:dyDescent="0.25">
      <c r="A72" s="2">
        <v>40772</v>
      </c>
      <c r="B72">
        <v>3.6181000000000001</v>
      </c>
      <c r="C72">
        <f t="shared" si="15"/>
        <v>-2.2135135135135157E-2</v>
      </c>
      <c r="D72">
        <v>2.1652</v>
      </c>
      <c r="E72">
        <v>1.3016000000000001</v>
      </c>
      <c r="F72">
        <v>11.1775</v>
      </c>
      <c r="G72">
        <f t="shared" si="11"/>
        <v>13.342700000000001</v>
      </c>
      <c r="H72">
        <f t="shared" si="12"/>
        <v>16.713834000000002</v>
      </c>
      <c r="I72" s="17">
        <f t="shared" si="13"/>
        <v>3.4319802033322411E-4</v>
      </c>
      <c r="J72" s="17">
        <f t="shared" si="14"/>
        <v>1.0003431980203332</v>
      </c>
      <c r="K72">
        <f t="shared" si="16"/>
        <v>-2.2478333155468381E-2</v>
      </c>
      <c r="L72" s="37">
        <f t="shared" si="17"/>
        <v>5.0527546144822915E-4</v>
      </c>
      <c r="M72" s="11"/>
      <c r="N72" s="11"/>
      <c r="O72" s="11"/>
      <c r="P72" s="10">
        <v>40938</v>
      </c>
      <c r="Q72" s="11">
        <v>3.0084</v>
      </c>
      <c r="R72" s="11">
        <v>-1.6862745098039245E-2</v>
      </c>
      <c r="S72" s="11">
        <f t="shared" si="9"/>
        <v>0.9831372549019608</v>
      </c>
      <c r="T72">
        <f t="shared" si="10"/>
        <v>-1.7193007669641203E-2</v>
      </c>
    </row>
    <row r="73" spans="1:20" ht="15.75" x14ac:dyDescent="0.25">
      <c r="A73" s="2">
        <v>40773</v>
      </c>
      <c r="B73">
        <v>3.5</v>
      </c>
      <c r="C73">
        <f t="shared" si="15"/>
        <v>-3.2641441640640138E-2</v>
      </c>
      <c r="D73">
        <v>2.0623999999999998</v>
      </c>
      <c r="E73">
        <v>1.2768999999999999</v>
      </c>
      <c r="F73">
        <v>11.3713</v>
      </c>
      <c r="G73">
        <f t="shared" si="11"/>
        <v>13.4337</v>
      </c>
      <c r="H73">
        <f t="shared" si="12"/>
        <v>16.582412969999996</v>
      </c>
      <c r="I73" s="17">
        <f t="shared" si="13"/>
        <v>3.453975518585839E-4</v>
      </c>
      <c r="J73" s="17">
        <f t="shared" si="14"/>
        <v>1.0003453975518586</v>
      </c>
      <c r="K73">
        <f t="shared" si="16"/>
        <v>-3.2986839192498722E-2</v>
      </c>
      <c r="L73" s="37">
        <f t="shared" si="17"/>
        <v>1.0881315599117697E-3</v>
      </c>
      <c r="M73" s="11"/>
      <c r="N73" s="11"/>
      <c r="O73" s="11"/>
      <c r="P73" s="10">
        <v>40939</v>
      </c>
      <c r="Q73" s="11">
        <v>3.15</v>
      </c>
      <c r="R73" s="11">
        <v>4.7068209014758659E-2</v>
      </c>
      <c r="S73" s="11">
        <f t="shared" si="9"/>
        <v>1.0470682090147587</v>
      </c>
      <c r="T73">
        <f t="shared" si="10"/>
        <v>4.6735836067312846E-2</v>
      </c>
    </row>
    <row r="74" spans="1:20" ht="15.75" x14ac:dyDescent="0.25">
      <c r="A74" s="2">
        <v>40774</v>
      </c>
      <c r="B74">
        <v>3.4249999999999998</v>
      </c>
      <c r="C74">
        <f t="shared" si="15"/>
        <v>-2.1428571428571481E-2</v>
      </c>
      <c r="D74">
        <v>2.0623</v>
      </c>
      <c r="E74">
        <v>1.2692000000000001</v>
      </c>
      <c r="F74">
        <v>11.4503</v>
      </c>
      <c r="G74">
        <f t="shared" si="11"/>
        <v>13.512600000000001</v>
      </c>
      <c r="H74">
        <f t="shared" si="12"/>
        <v>16.595020760000001</v>
      </c>
      <c r="I74" s="17">
        <f t="shared" si="13"/>
        <v>3.4730319439058022E-4</v>
      </c>
      <c r="J74" s="17">
        <f t="shared" si="14"/>
        <v>1.0003473031943906</v>
      </c>
      <c r="K74">
        <f t="shared" si="16"/>
        <v>-2.1775874622962061E-2</v>
      </c>
      <c r="L74" s="37">
        <f t="shared" si="17"/>
        <v>4.7418871559496307E-4</v>
      </c>
      <c r="M74" s="11"/>
      <c r="N74" s="11"/>
      <c r="O74" s="11"/>
      <c r="P74" s="10">
        <v>40940</v>
      </c>
      <c r="Q74" s="11">
        <v>3.36</v>
      </c>
      <c r="R74" s="11">
        <v>6.6666666666666652E-2</v>
      </c>
      <c r="S74" s="11">
        <f t="shared" si="9"/>
        <v>1.0666666666666667</v>
      </c>
      <c r="T74">
        <f t="shared" si="10"/>
        <v>6.6334012134536824E-2</v>
      </c>
    </row>
    <row r="75" spans="1:20" ht="15.75" x14ac:dyDescent="0.25">
      <c r="A75" s="2">
        <v>40777</v>
      </c>
      <c r="B75">
        <v>3.3006000000000002</v>
      </c>
      <c r="C75">
        <f t="shared" si="15"/>
        <v>-3.6321167883211568E-2</v>
      </c>
      <c r="D75">
        <v>2.1057999999999999</v>
      </c>
      <c r="E75">
        <v>1.1869000000000001</v>
      </c>
      <c r="F75">
        <v>11.4543</v>
      </c>
      <c r="G75">
        <f t="shared" si="11"/>
        <v>13.5601</v>
      </c>
      <c r="H75">
        <f t="shared" si="12"/>
        <v>15.70090867</v>
      </c>
      <c r="I75" s="17">
        <f t="shared" si="13"/>
        <v>3.4844980743398146E-4</v>
      </c>
      <c r="J75" s="17">
        <f t="shared" si="14"/>
        <v>1.000348449807434</v>
      </c>
      <c r="K75">
        <f t="shared" si="16"/>
        <v>-3.6669617690645549E-2</v>
      </c>
      <c r="L75" s="37">
        <f t="shared" si="17"/>
        <v>1.344660861578105E-3</v>
      </c>
      <c r="M75" s="11"/>
      <c r="N75" s="11"/>
      <c r="O75" s="11"/>
      <c r="P75" s="10">
        <v>40941</v>
      </c>
      <c r="Q75" s="11">
        <v>3.26</v>
      </c>
      <c r="R75" s="11">
        <v>-2.9761904761904788E-2</v>
      </c>
      <c r="S75" s="11">
        <f t="shared" si="9"/>
        <v>0.97023809523809523</v>
      </c>
      <c r="T75">
        <f t="shared" si="10"/>
        <v>-3.0093792150750386E-2</v>
      </c>
    </row>
    <row r="76" spans="1:20" ht="15.75" x14ac:dyDescent="0.25">
      <c r="A76" s="2">
        <v>40778</v>
      </c>
      <c r="B76">
        <v>3.45</v>
      </c>
      <c r="C76">
        <f t="shared" si="15"/>
        <v>4.5264497364115606E-2</v>
      </c>
      <c r="D76">
        <v>2.153</v>
      </c>
      <c r="E76">
        <v>1.1901999999999999</v>
      </c>
      <c r="F76">
        <v>11.299300000000001</v>
      </c>
      <c r="G76">
        <f t="shared" si="11"/>
        <v>13.452300000000001</v>
      </c>
      <c r="H76">
        <f t="shared" si="12"/>
        <v>15.60142686</v>
      </c>
      <c r="I76" s="17">
        <f t="shared" si="13"/>
        <v>3.4584690983363586E-4</v>
      </c>
      <c r="J76" s="17">
        <f t="shared" si="14"/>
        <v>1.0003458469098336</v>
      </c>
      <c r="K76">
        <f t="shared" si="16"/>
        <v>4.4918650454281971E-2</v>
      </c>
      <c r="L76" s="37">
        <f t="shared" si="17"/>
        <v>2.0176851586339657E-3</v>
      </c>
      <c r="M76" s="11"/>
      <c r="N76" s="11"/>
      <c r="O76" s="11"/>
      <c r="P76" s="10">
        <v>40942</v>
      </c>
      <c r="Q76" s="11">
        <v>3.26</v>
      </c>
      <c r="R76" s="11">
        <v>0</v>
      </c>
      <c r="S76" s="11">
        <f t="shared" ref="S76:S131" si="18">1+R76</f>
        <v>1</v>
      </c>
      <c r="T76">
        <f t="shared" ref="T76:T131" si="19">R76-I197</f>
        <v>-3.3308170897505818E-4</v>
      </c>
    </row>
    <row r="77" spans="1:20" ht="15.75" x14ac:dyDescent="0.25">
      <c r="A77" s="2">
        <v>40779</v>
      </c>
      <c r="B77">
        <v>3.2749999999999999</v>
      </c>
      <c r="C77">
        <f t="shared" si="15"/>
        <v>-5.0724637681159493E-2</v>
      </c>
      <c r="D77">
        <v>2.2993999999999999</v>
      </c>
      <c r="E77">
        <v>1.1782999999999999</v>
      </c>
      <c r="F77">
        <v>11.2112</v>
      </c>
      <c r="G77">
        <f t="shared" si="11"/>
        <v>13.5106</v>
      </c>
      <c r="H77">
        <f t="shared" si="12"/>
        <v>15.509556959999999</v>
      </c>
      <c r="I77" s="17">
        <f t="shared" si="13"/>
        <v>3.4725490544973425E-4</v>
      </c>
      <c r="J77" s="17">
        <f t="shared" si="14"/>
        <v>1.0003472549054497</v>
      </c>
      <c r="K77">
        <f t="shared" si="16"/>
        <v>-5.1071892586609227E-2</v>
      </c>
      <c r="L77" s="37">
        <f t="shared" si="17"/>
        <v>2.6083382123781506E-3</v>
      </c>
      <c r="M77" s="11"/>
      <c r="N77" s="11"/>
      <c r="O77" s="11"/>
      <c r="P77" s="10">
        <v>40945</v>
      </c>
      <c r="Q77" s="11">
        <v>3.3</v>
      </c>
      <c r="R77" s="11">
        <v>1.2269938650306761E-2</v>
      </c>
      <c r="S77" s="11">
        <f t="shared" si="18"/>
        <v>1.0122699386503067</v>
      </c>
      <c r="T77">
        <f t="shared" si="19"/>
        <v>1.1935612196617512E-2</v>
      </c>
    </row>
    <row r="78" spans="1:20" ht="15.75" x14ac:dyDescent="0.25">
      <c r="A78" s="2">
        <v>40780</v>
      </c>
      <c r="B78">
        <v>3.3515999999999999</v>
      </c>
      <c r="C78">
        <f t="shared" si="15"/>
        <v>2.3389312977099237E-2</v>
      </c>
      <c r="D78">
        <v>2.2286000000000001</v>
      </c>
      <c r="E78">
        <v>1.1705000000000001</v>
      </c>
      <c r="F78">
        <v>11.286300000000001</v>
      </c>
      <c r="G78">
        <f t="shared" si="11"/>
        <v>13.514900000000001</v>
      </c>
      <c r="H78">
        <f t="shared" si="12"/>
        <v>15.439214150000002</v>
      </c>
      <c r="I78" s="17">
        <f t="shared" si="13"/>
        <v>3.4735872562396963E-4</v>
      </c>
      <c r="J78" s="17">
        <f t="shared" si="14"/>
        <v>1.000347358725624</v>
      </c>
      <c r="K78">
        <f t="shared" si="16"/>
        <v>2.3041954251475268E-2</v>
      </c>
      <c r="L78" s="37">
        <f t="shared" si="17"/>
        <v>5.3093165572707919E-4</v>
      </c>
      <c r="M78" s="11"/>
      <c r="N78" s="11"/>
      <c r="O78" s="11"/>
      <c r="P78" s="10">
        <v>40946</v>
      </c>
      <c r="Q78" s="11">
        <v>3.34</v>
      </c>
      <c r="R78" s="11">
        <v>1.2121212121212133E-2</v>
      </c>
      <c r="S78" s="11">
        <f t="shared" si="18"/>
        <v>1.0121212121212122</v>
      </c>
      <c r="T78">
        <f t="shared" si="19"/>
        <v>1.1787387865086641E-2</v>
      </c>
    </row>
    <row r="79" spans="1:20" ht="15.75" x14ac:dyDescent="0.25">
      <c r="A79" s="2">
        <v>40781</v>
      </c>
      <c r="B79">
        <v>3.6</v>
      </c>
      <c r="C79">
        <f t="shared" si="15"/>
        <v>7.4113856068743336E-2</v>
      </c>
      <c r="D79">
        <v>2.1899000000000002</v>
      </c>
      <c r="E79">
        <v>1.1827000000000001</v>
      </c>
      <c r="F79">
        <v>11.231299999999999</v>
      </c>
      <c r="G79">
        <f t="shared" si="11"/>
        <v>13.421199999999999</v>
      </c>
      <c r="H79">
        <f t="shared" si="12"/>
        <v>15.473158509999999</v>
      </c>
      <c r="I79" s="17">
        <f t="shared" si="13"/>
        <v>3.4509552268580101E-4</v>
      </c>
      <c r="J79" s="17">
        <f t="shared" si="14"/>
        <v>1.0003450955226858</v>
      </c>
      <c r="K79">
        <f t="shared" si="16"/>
        <v>7.3768760546057535E-2</v>
      </c>
      <c r="L79" s="37">
        <f t="shared" si="17"/>
        <v>5.4418300325015751E-3</v>
      </c>
      <c r="M79" s="11"/>
      <c r="N79" s="11"/>
      <c r="O79" s="11"/>
      <c r="P79" s="10">
        <v>40947</v>
      </c>
      <c r="Q79" s="11">
        <v>3.26</v>
      </c>
      <c r="R79" s="11">
        <v>-2.3952095808383256E-2</v>
      </c>
      <c r="S79" s="11">
        <f t="shared" si="18"/>
        <v>0.9760479041916168</v>
      </c>
      <c r="T79">
        <f t="shared" si="19"/>
        <v>-2.4286875859246992E-2</v>
      </c>
    </row>
    <row r="80" spans="1:20" ht="15.75" x14ac:dyDescent="0.25">
      <c r="A80" s="2">
        <v>40784</v>
      </c>
      <c r="B80">
        <v>3.8025000000000002</v>
      </c>
      <c r="C80">
        <f t="shared" si="15"/>
        <v>5.6250000000000036E-2</v>
      </c>
      <c r="D80">
        <v>2.2561</v>
      </c>
      <c r="E80">
        <v>1.1898</v>
      </c>
      <c r="F80">
        <v>11.0953</v>
      </c>
      <c r="G80">
        <f t="shared" si="11"/>
        <v>13.3514</v>
      </c>
      <c r="H80">
        <f t="shared" si="12"/>
        <v>15.457287939999999</v>
      </c>
      <c r="I80" s="17">
        <f t="shared" si="13"/>
        <v>3.4340838133761764E-4</v>
      </c>
      <c r="J80" s="17">
        <f t="shared" si="14"/>
        <v>1.0003434083813376</v>
      </c>
      <c r="K80">
        <f t="shared" si="16"/>
        <v>5.5906591618662418E-2</v>
      </c>
      <c r="L80" s="37">
        <f t="shared" si="17"/>
        <v>3.125546986415895E-3</v>
      </c>
      <c r="M80" s="11"/>
      <c r="N80" s="11"/>
      <c r="O80" s="11"/>
      <c r="P80" s="10">
        <v>40948</v>
      </c>
      <c r="Q80" s="11">
        <v>3.17</v>
      </c>
      <c r="R80" s="11">
        <v>-2.7607361963190143E-2</v>
      </c>
      <c r="S80" s="11">
        <f t="shared" si="18"/>
        <v>0.97239263803680986</v>
      </c>
      <c r="T80">
        <f t="shared" si="19"/>
        <v>-2.7940601419552576E-2</v>
      </c>
    </row>
    <row r="81" spans="1:20" ht="15.75" x14ac:dyDescent="0.25">
      <c r="A81" s="2">
        <v>40785</v>
      </c>
      <c r="B81">
        <v>4</v>
      </c>
      <c r="C81">
        <f t="shared" si="15"/>
        <v>5.1939513477974958E-2</v>
      </c>
      <c r="D81">
        <v>2.1766999999999999</v>
      </c>
      <c r="E81">
        <v>1.1912</v>
      </c>
      <c r="F81">
        <v>11.0533</v>
      </c>
      <c r="G81">
        <f t="shared" si="11"/>
        <v>13.23</v>
      </c>
      <c r="H81">
        <f t="shared" si="12"/>
        <v>15.343390960000001</v>
      </c>
      <c r="I81" s="17">
        <f t="shared" si="13"/>
        <v>3.4047154272931479E-4</v>
      </c>
      <c r="J81" s="17">
        <f t="shared" si="14"/>
        <v>1.0003404715427293</v>
      </c>
      <c r="K81">
        <f t="shared" si="16"/>
        <v>5.1599041935245643E-2</v>
      </c>
      <c r="L81" s="37">
        <f t="shared" si="17"/>
        <v>2.6624611286352384E-3</v>
      </c>
      <c r="M81" s="11"/>
      <c r="N81" s="11"/>
      <c r="O81" s="11"/>
      <c r="P81" s="10">
        <v>40949</v>
      </c>
      <c r="Q81" s="11">
        <v>3.19</v>
      </c>
      <c r="R81" s="11">
        <v>6.309148264984233E-3</v>
      </c>
      <c r="S81" s="11">
        <f t="shared" si="18"/>
        <v>1.0063091482649842</v>
      </c>
      <c r="T81">
        <f t="shared" si="19"/>
        <v>5.9763213978412562E-3</v>
      </c>
    </row>
    <row r="82" spans="1:20" ht="15.75" x14ac:dyDescent="0.25">
      <c r="A82" s="2">
        <v>40786</v>
      </c>
      <c r="B82">
        <v>3.9</v>
      </c>
      <c r="C82">
        <f t="shared" si="15"/>
        <v>-2.5000000000000022E-2</v>
      </c>
      <c r="D82">
        <v>2.2233999999999998</v>
      </c>
      <c r="E82">
        <v>1.1893</v>
      </c>
      <c r="F82">
        <v>11.031599999999999</v>
      </c>
      <c r="G82">
        <f t="shared" si="11"/>
        <v>13.254999999999999</v>
      </c>
      <c r="H82">
        <f t="shared" si="12"/>
        <v>15.343281879999999</v>
      </c>
      <c r="I82" s="17">
        <f t="shared" si="13"/>
        <v>3.4107658493209847E-4</v>
      </c>
      <c r="J82" s="17">
        <f t="shared" si="14"/>
        <v>1.0003410765849321</v>
      </c>
      <c r="K82">
        <f t="shared" si="16"/>
        <v>-2.5341076584932121E-2</v>
      </c>
      <c r="L82" s="37">
        <f t="shared" si="17"/>
        <v>6.4217016248339497E-4</v>
      </c>
      <c r="M82" s="11"/>
      <c r="N82" s="11"/>
      <c r="O82" s="11"/>
      <c r="P82" s="10">
        <v>40952</v>
      </c>
      <c r="Q82" s="11">
        <v>3.33</v>
      </c>
      <c r="R82" s="11">
        <v>4.3887147335423239E-2</v>
      </c>
      <c r="S82" s="11">
        <f t="shared" si="18"/>
        <v>1.0438871473354232</v>
      </c>
      <c r="T82">
        <f t="shared" si="19"/>
        <v>4.3555106986362703E-2</v>
      </c>
    </row>
    <row r="83" spans="1:20" ht="15.75" x14ac:dyDescent="0.25">
      <c r="A83" s="2">
        <v>40787</v>
      </c>
      <c r="B83">
        <v>3.8</v>
      </c>
      <c r="C83">
        <f t="shared" si="15"/>
        <v>-2.5641025641025664E-2</v>
      </c>
      <c r="D83">
        <v>2.1301999999999999</v>
      </c>
      <c r="E83">
        <v>1.1850000000000001</v>
      </c>
      <c r="F83">
        <v>11.0787</v>
      </c>
      <c r="G83">
        <f t="shared" si="11"/>
        <v>13.2089</v>
      </c>
      <c r="H83">
        <f t="shared" si="12"/>
        <v>15.258459500000001</v>
      </c>
      <c r="I83" s="17">
        <f t="shared" si="13"/>
        <v>3.3996078343290215E-4</v>
      </c>
      <c r="J83" s="17">
        <f t="shared" si="14"/>
        <v>1.0003399607834329</v>
      </c>
      <c r="K83">
        <f t="shared" si="16"/>
        <v>-2.5980986424458567E-2</v>
      </c>
      <c r="L83" s="37">
        <f t="shared" si="17"/>
        <v>6.7501165558790037E-4</v>
      </c>
      <c r="M83" s="11"/>
      <c r="N83" s="11"/>
      <c r="O83" s="11"/>
      <c r="P83" s="10">
        <v>40953</v>
      </c>
      <c r="Q83" s="11">
        <v>3.45</v>
      </c>
      <c r="R83" s="11">
        <v>3.603603603603607E-2</v>
      </c>
      <c r="S83" s="11">
        <f t="shared" si="18"/>
        <v>1.0360360360360361</v>
      </c>
      <c r="T83">
        <f t="shared" si="19"/>
        <v>3.5708327996401626E-2</v>
      </c>
    </row>
    <row r="84" spans="1:20" ht="15.75" x14ac:dyDescent="0.25">
      <c r="A84" s="2">
        <v>40788</v>
      </c>
      <c r="B84">
        <v>3.85</v>
      </c>
      <c r="C84">
        <f t="shared" si="15"/>
        <v>1.3157894736842176E-2</v>
      </c>
      <c r="D84">
        <v>1.9857</v>
      </c>
      <c r="E84">
        <v>1.1706000000000001</v>
      </c>
      <c r="F84">
        <v>11.2005</v>
      </c>
      <c r="G84">
        <f t="shared" si="11"/>
        <v>13.186199999999999</v>
      </c>
      <c r="H84">
        <f t="shared" si="12"/>
        <v>15.097005300000001</v>
      </c>
      <c r="I84" s="17">
        <f t="shared" si="13"/>
        <v>3.394111875563155E-4</v>
      </c>
      <c r="J84" s="17">
        <f t="shared" si="14"/>
        <v>1.0003394111875563</v>
      </c>
      <c r="K84">
        <f t="shared" si="16"/>
        <v>1.281848354928586E-2</v>
      </c>
      <c r="L84" s="37">
        <f t="shared" si="17"/>
        <v>1.6431352050331221E-4</v>
      </c>
      <c r="M84" s="11"/>
      <c r="N84" s="11"/>
      <c r="O84" s="11"/>
      <c r="P84" s="10">
        <v>40954</v>
      </c>
      <c r="Q84" s="11">
        <v>3.46</v>
      </c>
      <c r="R84" s="11">
        <v>2.8985507246376192E-3</v>
      </c>
      <c r="S84" s="11">
        <f t="shared" si="18"/>
        <v>1.0028985507246375</v>
      </c>
      <c r="T84">
        <f t="shared" si="19"/>
        <v>2.5720442087931923E-3</v>
      </c>
    </row>
    <row r="85" spans="1:20" ht="15.75" x14ac:dyDescent="0.25">
      <c r="A85" s="2">
        <v>40792</v>
      </c>
      <c r="B85">
        <v>3.5</v>
      </c>
      <c r="C85">
        <f t="shared" si="15"/>
        <v>-9.0909090909090925E-2</v>
      </c>
      <c r="D85">
        <v>1.984</v>
      </c>
      <c r="E85">
        <v>1.1957</v>
      </c>
      <c r="F85">
        <v>11.213699999999999</v>
      </c>
      <c r="G85">
        <f t="shared" si="11"/>
        <v>13.197699999999999</v>
      </c>
      <c r="H85">
        <f t="shared" si="12"/>
        <v>15.39222109</v>
      </c>
      <c r="I85" s="17">
        <f t="shared" si="13"/>
        <v>3.3968963092179116E-4</v>
      </c>
      <c r="J85" s="17">
        <f t="shared" si="14"/>
        <v>1.0003396896309218</v>
      </c>
      <c r="K85">
        <f t="shared" si="16"/>
        <v>-9.1248780540012717E-2</v>
      </c>
      <c r="L85" s="37">
        <f t="shared" si="17"/>
        <v>8.3263399500394034E-3</v>
      </c>
      <c r="M85" s="11"/>
      <c r="N85" s="11"/>
      <c r="O85" s="11"/>
      <c r="P85" s="10">
        <v>40955</v>
      </c>
      <c r="Q85" s="11">
        <v>3.44</v>
      </c>
      <c r="R85" s="11">
        <v>-5.7803468208092535E-3</v>
      </c>
      <c r="S85" s="11">
        <f t="shared" si="18"/>
        <v>0.9942196531791907</v>
      </c>
      <c r="T85">
        <f t="shared" si="19"/>
        <v>-6.1073520084721855E-3</v>
      </c>
    </row>
    <row r="86" spans="1:20" ht="15.75" x14ac:dyDescent="0.25">
      <c r="A86" s="2">
        <v>40793</v>
      </c>
      <c r="B86">
        <v>3.65</v>
      </c>
      <c r="C86">
        <f t="shared" si="15"/>
        <v>4.285714285714283E-2</v>
      </c>
      <c r="D86">
        <v>2.0428999999999999</v>
      </c>
      <c r="E86">
        <v>1.1998</v>
      </c>
      <c r="F86">
        <v>11.071999999999999</v>
      </c>
      <c r="G86">
        <f t="shared" si="11"/>
        <v>13.114899999999999</v>
      </c>
      <c r="H86">
        <f t="shared" si="12"/>
        <v>15.327085599999998</v>
      </c>
      <c r="I86" s="17">
        <f t="shared" si="13"/>
        <v>3.3768420872193339E-4</v>
      </c>
      <c r="J86" s="17">
        <f t="shared" si="14"/>
        <v>1.0003376842087219</v>
      </c>
      <c r="K86">
        <f t="shared" si="16"/>
        <v>4.2519458648420896E-2</v>
      </c>
      <c r="L86" s="37">
        <f t="shared" si="17"/>
        <v>1.8079043637547745E-3</v>
      </c>
      <c r="M86" s="11"/>
      <c r="N86" s="11"/>
      <c r="O86" s="11"/>
      <c r="P86" s="10">
        <v>40956</v>
      </c>
      <c r="Q86" s="11">
        <v>3.55</v>
      </c>
      <c r="R86" s="11">
        <v>3.1976744186046478E-2</v>
      </c>
      <c r="S86" s="11">
        <f t="shared" si="18"/>
        <v>1.0319767441860466</v>
      </c>
      <c r="T86">
        <f t="shared" si="19"/>
        <v>3.1648788123921932E-2</v>
      </c>
    </row>
    <row r="87" spans="1:20" ht="15.75" x14ac:dyDescent="0.25">
      <c r="A87" s="2">
        <v>40794</v>
      </c>
      <c r="B87">
        <v>3.6</v>
      </c>
      <c r="C87">
        <f t="shared" si="15"/>
        <v>-1.3698630136986254E-2</v>
      </c>
      <c r="D87">
        <v>1.9786999999999999</v>
      </c>
      <c r="E87">
        <v>1.1997</v>
      </c>
      <c r="F87">
        <v>11.1059</v>
      </c>
      <c r="G87">
        <f t="shared" si="11"/>
        <v>13.0846</v>
      </c>
      <c r="H87">
        <f t="shared" si="12"/>
        <v>15.30244823</v>
      </c>
      <c r="I87" s="17">
        <f t="shared" si="13"/>
        <v>3.3694997455180342E-4</v>
      </c>
      <c r="J87" s="17">
        <f t="shared" si="14"/>
        <v>1.0003369499745518</v>
      </c>
      <c r="K87">
        <f t="shared" si="16"/>
        <v>-1.4035580111538057E-2</v>
      </c>
      <c r="L87" s="37">
        <f t="shared" si="17"/>
        <v>1.9699750906740265E-4</v>
      </c>
      <c r="M87" s="11"/>
      <c r="N87" s="11"/>
      <c r="O87" s="11"/>
      <c r="P87" s="10">
        <v>40960</v>
      </c>
      <c r="Q87" s="11">
        <v>3.6</v>
      </c>
      <c r="R87" s="11">
        <v>1.4084507042253596E-2</v>
      </c>
      <c r="S87" s="11">
        <f t="shared" si="18"/>
        <v>1.0140845070422535</v>
      </c>
      <c r="T87">
        <f t="shared" si="19"/>
        <v>1.3757822940216529E-2</v>
      </c>
    </row>
    <row r="88" spans="1:20" ht="15.75" x14ac:dyDescent="0.25">
      <c r="A88" s="2">
        <v>40795</v>
      </c>
      <c r="B88">
        <v>3.7366000000000001</v>
      </c>
      <c r="C88">
        <f t="shared" si="15"/>
        <v>3.7944444444444461E-2</v>
      </c>
      <c r="D88">
        <v>1.9182999999999999</v>
      </c>
      <c r="E88">
        <v>1.1796</v>
      </c>
      <c r="F88">
        <v>11.239599999999999</v>
      </c>
      <c r="G88">
        <f t="shared" si="11"/>
        <v>13.1579</v>
      </c>
      <c r="H88">
        <f t="shared" si="12"/>
        <v>15.176532159999999</v>
      </c>
      <c r="I88" s="17">
        <f t="shared" si="13"/>
        <v>3.3872585459282512E-4</v>
      </c>
      <c r="J88" s="17">
        <f t="shared" si="14"/>
        <v>1.0003387258545928</v>
      </c>
      <c r="K88">
        <f t="shared" si="16"/>
        <v>3.7605718589851636E-2</v>
      </c>
      <c r="L88" s="37">
        <f t="shared" si="17"/>
        <v>1.414190070659113E-3</v>
      </c>
      <c r="M88" s="11"/>
      <c r="N88" s="11"/>
      <c r="O88" s="11"/>
      <c r="P88" s="10">
        <v>40961</v>
      </c>
      <c r="Q88" s="11">
        <v>3.59</v>
      </c>
      <c r="R88" s="11">
        <v>-2.7777777777778421E-3</v>
      </c>
      <c r="S88" s="11">
        <f t="shared" si="18"/>
        <v>0.99722222222222212</v>
      </c>
      <c r="T88">
        <f t="shared" si="19"/>
        <v>-3.1053374795398567E-3</v>
      </c>
    </row>
    <row r="89" spans="1:20" ht="15.75" x14ac:dyDescent="0.25">
      <c r="A89" s="2">
        <v>40798</v>
      </c>
      <c r="B89">
        <v>3.5</v>
      </c>
      <c r="C89">
        <f t="shared" si="15"/>
        <v>-6.3319595354065228E-2</v>
      </c>
      <c r="D89">
        <v>1.9475</v>
      </c>
      <c r="E89">
        <v>1.1781999999999999</v>
      </c>
      <c r="F89">
        <v>11.217599999999999</v>
      </c>
      <c r="G89">
        <f t="shared" si="11"/>
        <v>13.165099999999999</v>
      </c>
      <c r="H89">
        <f t="shared" si="12"/>
        <v>15.164076319999998</v>
      </c>
      <c r="I89" s="17">
        <f t="shared" si="13"/>
        <v>3.3890023113292145E-4</v>
      </c>
      <c r="J89" s="17">
        <f t="shared" si="14"/>
        <v>1.0003389002311329</v>
      </c>
      <c r="K89">
        <f t="shared" si="16"/>
        <v>-6.3658495585198149E-2</v>
      </c>
      <c r="L89" s="37">
        <f t="shared" si="17"/>
        <v>4.0524040601706921E-3</v>
      </c>
      <c r="M89" s="11"/>
      <c r="N89" s="11"/>
      <c r="O89" s="11"/>
      <c r="P89" s="10">
        <v>40962</v>
      </c>
      <c r="Q89" s="11">
        <v>3.51</v>
      </c>
      <c r="R89" s="11">
        <v>-2.2284122562674116E-2</v>
      </c>
      <c r="S89" s="11">
        <f t="shared" si="18"/>
        <v>0.97771587743732591</v>
      </c>
      <c r="T89">
        <f t="shared" si="19"/>
        <v>-2.2611366107827238E-2</v>
      </c>
    </row>
    <row r="90" spans="1:20" ht="15.75" x14ac:dyDescent="0.25">
      <c r="A90" s="2">
        <v>40799</v>
      </c>
      <c r="B90">
        <v>3.55</v>
      </c>
      <c r="C90">
        <f t="shared" si="15"/>
        <v>1.4285714285714235E-2</v>
      </c>
      <c r="D90">
        <v>1.9906000000000001</v>
      </c>
      <c r="E90">
        <v>1.1788000000000001</v>
      </c>
      <c r="F90">
        <v>11.1722</v>
      </c>
      <c r="G90">
        <f t="shared" si="11"/>
        <v>13.162800000000001</v>
      </c>
      <c r="H90">
        <f t="shared" si="12"/>
        <v>15.160389360000002</v>
      </c>
      <c r="I90" s="17">
        <f t="shared" si="13"/>
        <v>3.3884452871868476E-4</v>
      </c>
      <c r="J90" s="17">
        <f t="shared" si="14"/>
        <v>1.0003388445287187</v>
      </c>
      <c r="K90">
        <f t="shared" si="16"/>
        <v>1.394686975699555E-2</v>
      </c>
      <c r="L90" s="37">
        <f t="shared" si="17"/>
        <v>1.9451517601859711E-4</v>
      </c>
      <c r="M90" s="11"/>
      <c r="N90" s="11"/>
      <c r="O90" s="11"/>
      <c r="P90" s="10">
        <v>40963</v>
      </c>
      <c r="Q90" s="11">
        <v>3.31</v>
      </c>
      <c r="R90" s="11">
        <v>-5.6980056980056905E-2</v>
      </c>
      <c r="S90" s="11">
        <f t="shared" si="18"/>
        <v>0.94301994301994307</v>
      </c>
      <c r="T90">
        <f t="shared" si="19"/>
        <v>-5.7308715651035659E-2</v>
      </c>
    </row>
    <row r="91" spans="1:20" ht="15.75" x14ac:dyDescent="0.25">
      <c r="A91" s="2">
        <v>40800</v>
      </c>
      <c r="B91">
        <v>3.7250000000000001</v>
      </c>
      <c r="C91">
        <f t="shared" si="15"/>
        <v>4.9295774647887404E-2</v>
      </c>
      <c r="D91">
        <v>1.9837</v>
      </c>
      <c r="E91">
        <v>1.1851</v>
      </c>
      <c r="F91">
        <v>11.104699999999999</v>
      </c>
      <c r="G91">
        <f t="shared" si="11"/>
        <v>13.0884</v>
      </c>
      <c r="H91">
        <f t="shared" si="12"/>
        <v>15.14387997</v>
      </c>
      <c r="I91" s="17">
        <f t="shared" si="13"/>
        <v>3.3704206748397247E-4</v>
      </c>
      <c r="J91" s="17">
        <f t="shared" si="14"/>
        <v>1.000337042067484</v>
      </c>
      <c r="K91">
        <f t="shared" si="16"/>
        <v>4.8958732580403432E-2</v>
      </c>
      <c r="L91" s="37">
        <f t="shared" si="17"/>
        <v>2.3969574958794563E-3</v>
      </c>
      <c r="M91" s="11"/>
      <c r="N91" s="11"/>
      <c r="O91" s="11"/>
      <c r="P91" s="10">
        <v>40966</v>
      </c>
      <c r="Q91" s="11">
        <v>2.8</v>
      </c>
      <c r="R91" s="11">
        <v>-0.15407854984894268</v>
      </c>
      <c r="S91" s="11">
        <f t="shared" si="18"/>
        <v>0.84592145015105735</v>
      </c>
      <c r="T91">
        <f t="shared" si="19"/>
        <v>-0.15440759743028135</v>
      </c>
    </row>
    <row r="92" spans="1:20" ht="15.75" x14ac:dyDescent="0.25">
      <c r="A92" s="2">
        <v>40801</v>
      </c>
      <c r="B92">
        <v>3.71</v>
      </c>
      <c r="C92">
        <f t="shared" si="15"/>
        <v>-4.026845637583926E-3</v>
      </c>
      <c r="D92">
        <v>2.0819999999999999</v>
      </c>
      <c r="E92">
        <v>1.18</v>
      </c>
      <c r="F92">
        <v>11.0336</v>
      </c>
      <c r="G92">
        <f t="shared" si="11"/>
        <v>13.115600000000001</v>
      </c>
      <c r="H92">
        <f t="shared" si="12"/>
        <v>15.101647999999997</v>
      </c>
      <c r="I92" s="17">
        <f t="shared" si="13"/>
        <v>3.3770116890941004E-4</v>
      </c>
      <c r="J92" s="17">
        <f t="shared" si="14"/>
        <v>1.0003377011689094</v>
      </c>
      <c r="K92">
        <f t="shared" si="16"/>
        <v>-4.3645468064933361E-3</v>
      </c>
      <c r="L92" s="37">
        <f t="shared" si="17"/>
        <v>1.9049268826071179E-5</v>
      </c>
      <c r="M92" s="11"/>
      <c r="N92" s="11"/>
      <c r="O92" s="11"/>
      <c r="P92" s="10">
        <v>40967</v>
      </c>
      <c r="Q92" s="11">
        <v>2.3100999999999998</v>
      </c>
      <c r="R92" s="11">
        <v>-0.17496428571428574</v>
      </c>
      <c r="S92" s="11">
        <f t="shared" si="18"/>
        <v>0.82503571428571432</v>
      </c>
      <c r="T92">
        <f t="shared" si="19"/>
        <v>-0.17529312183244322</v>
      </c>
    </row>
    <row r="93" spans="1:20" ht="15.75" x14ac:dyDescent="0.25">
      <c r="A93" s="2">
        <v>40802</v>
      </c>
      <c r="B93">
        <v>3.9</v>
      </c>
      <c r="C93">
        <f t="shared" si="15"/>
        <v>5.1212938005390819E-2</v>
      </c>
      <c r="D93">
        <v>2.0478999999999998</v>
      </c>
      <c r="E93">
        <v>1.1792</v>
      </c>
      <c r="F93">
        <v>11.0106</v>
      </c>
      <c r="G93">
        <f t="shared" si="11"/>
        <v>13.0585</v>
      </c>
      <c r="H93">
        <f t="shared" si="12"/>
        <v>15.03159952</v>
      </c>
      <c r="I93" s="17">
        <f t="shared" si="13"/>
        <v>3.363173581134582E-4</v>
      </c>
      <c r="J93" s="17">
        <f t="shared" si="14"/>
        <v>1.0003363173581135</v>
      </c>
      <c r="K93">
        <f t="shared" si="16"/>
        <v>5.0876620647277361E-2</v>
      </c>
      <c r="L93" s="37">
        <f t="shared" si="17"/>
        <v>2.5884305284869691E-3</v>
      </c>
      <c r="M93" s="11"/>
      <c r="N93" s="11"/>
      <c r="O93" s="11"/>
      <c r="P93" s="10">
        <v>40968</v>
      </c>
      <c r="Q93" s="11">
        <v>2.2000000000000002</v>
      </c>
      <c r="R93" s="11">
        <v>-4.7660274446993486E-2</v>
      </c>
      <c r="S93" s="11">
        <f t="shared" si="18"/>
        <v>0.9523397255530065</v>
      </c>
      <c r="T93">
        <f t="shared" si="19"/>
        <v>-4.7989074104337268E-2</v>
      </c>
    </row>
    <row r="94" spans="1:20" ht="15.75" x14ac:dyDescent="0.25">
      <c r="A94" s="2">
        <v>40805</v>
      </c>
      <c r="B94">
        <v>3.6034000000000002</v>
      </c>
      <c r="C94">
        <f t="shared" si="15"/>
        <v>-7.605128205128199E-2</v>
      </c>
      <c r="D94">
        <v>1.9506000000000001</v>
      </c>
      <c r="E94">
        <v>1.1846000000000001</v>
      </c>
      <c r="F94">
        <v>11.0588</v>
      </c>
      <c r="G94">
        <f t="shared" si="11"/>
        <v>13.009399999999999</v>
      </c>
      <c r="H94">
        <f t="shared" si="12"/>
        <v>15.05085448</v>
      </c>
      <c r="I94" s="17">
        <f t="shared" si="13"/>
        <v>3.3512686878189868E-4</v>
      </c>
      <c r="J94" s="17">
        <f t="shared" si="14"/>
        <v>1.0003351268687819</v>
      </c>
      <c r="K94">
        <f t="shared" si="16"/>
        <v>-7.6386408920063889E-2</v>
      </c>
      <c r="L94" s="37">
        <f t="shared" si="17"/>
        <v>5.8348834677032163E-3</v>
      </c>
      <c r="M94" s="11"/>
      <c r="N94" s="11"/>
      <c r="O94" s="11"/>
      <c r="P94" s="10">
        <v>40969</v>
      </c>
      <c r="Q94" s="11">
        <v>2.1</v>
      </c>
      <c r="R94" s="11">
        <v>-4.5454545454545491E-2</v>
      </c>
      <c r="S94" s="11">
        <f t="shared" si="18"/>
        <v>0.95454545454545447</v>
      </c>
      <c r="T94">
        <f t="shared" si="19"/>
        <v>-4.5784100967154982E-2</v>
      </c>
    </row>
    <row r="95" spans="1:20" ht="15.75" x14ac:dyDescent="0.25">
      <c r="A95" s="2">
        <v>40806</v>
      </c>
      <c r="B95">
        <v>3.6</v>
      </c>
      <c r="C95">
        <f t="shared" si="15"/>
        <v>-9.4355331076207739E-4</v>
      </c>
      <c r="D95">
        <v>1.9384999999999999</v>
      </c>
      <c r="E95">
        <v>1.1844999999999999</v>
      </c>
      <c r="F95">
        <v>11.0601</v>
      </c>
      <c r="G95">
        <f t="shared" si="11"/>
        <v>12.9986</v>
      </c>
      <c r="H95">
        <f t="shared" si="12"/>
        <v>15.039188449999999</v>
      </c>
      <c r="I95" s="17">
        <f t="shared" si="13"/>
        <v>3.3486494041357062E-4</v>
      </c>
      <c r="J95" s="17">
        <f t="shared" si="14"/>
        <v>1.0003348649404136</v>
      </c>
      <c r="K95">
        <f t="shared" si="16"/>
        <v>-1.2784182511756479E-3</v>
      </c>
      <c r="L95" s="37">
        <f t="shared" si="17"/>
        <v>1.634353224939002E-6</v>
      </c>
      <c r="M95" s="11"/>
      <c r="N95" s="11"/>
      <c r="O95" s="11"/>
      <c r="P95" s="10">
        <v>40970</v>
      </c>
      <c r="Q95" s="11">
        <v>2.09</v>
      </c>
      <c r="R95" s="11">
        <v>-4.7619047619048716E-3</v>
      </c>
      <c r="S95" s="11">
        <f t="shared" si="18"/>
        <v>0.99523809523809514</v>
      </c>
      <c r="T95">
        <f t="shared" si="19"/>
        <v>-5.0945665760143855E-3</v>
      </c>
    </row>
    <row r="96" spans="1:20" ht="15.75" x14ac:dyDescent="0.25">
      <c r="A96" s="2">
        <v>40807</v>
      </c>
      <c r="B96">
        <v>3.6</v>
      </c>
      <c r="C96">
        <f t="shared" si="15"/>
        <v>0</v>
      </c>
      <c r="D96">
        <v>1.8576000000000001</v>
      </c>
      <c r="E96">
        <v>1.1698999999999999</v>
      </c>
      <c r="F96">
        <v>11.2096</v>
      </c>
      <c r="G96">
        <f t="shared" si="11"/>
        <v>13.0672</v>
      </c>
      <c r="H96">
        <f t="shared" si="12"/>
        <v>14.971711039999999</v>
      </c>
      <c r="I96" s="17">
        <f t="shared" si="13"/>
        <v>3.3652824644048174E-4</v>
      </c>
      <c r="J96" s="17">
        <f t="shared" si="14"/>
        <v>1.0003365282464405</v>
      </c>
      <c r="K96">
        <f t="shared" si="16"/>
        <v>-3.3652824644048174E-4</v>
      </c>
      <c r="L96" s="37">
        <f t="shared" si="17"/>
        <v>1.1325126065230561E-7</v>
      </c>
      <c r="M96" s="11"/>
      <c r="N96" s="11"/>
      <c r="O96" s="11"/>
      <c r="P96" s="10">
        <v>40973</v>
      </c>
      <c r="Q96" s="11">
        <v>2.0699999999999998</v>
      </c>
      <c r="R96" s="11">
        <v>-9.5693779904306303E-3</v>
      </c>
      <c r="S96" s="11">
        <f t="shared" si="18"/>
        <v>0.99043062200956933</v>
      </c>
      <c r="T96">
        <f t="shared" si="19"/>
        <v>-9.9015470137135547E-3</v>
      </c>
    </row>
    <row r="97" spans="1:20" ht="15.75" x14ac:dyDescent="0.25">
      <c r="A97" s="2">
        <v>40808</v>
      </c>
      <c r="B97">
        <v>3.3449999999999998</v>
      </c>
      <c r="C97">
        <f t="shared" si="15"/>
        <v>-7.0833333333333429E-2</v>
      </c>
      <c r="D97">
        <v>1.718</v>
      </c>
      <c r="E97">
        <v>1.1842999999999999</v>
      </c>
      <c r="F97">
        <v>11.3635</v>
      </c>
      <c r="G97">
        <f t="shared" si="11"/>
        <v>13.0815</v>
      </c>
      <c r="H97">
        <f t="shared" si="12"/>
        <v>15.175793049999999</v>
      </c>
      <c r="I97" s="17">
        <f t="shared" si="13"/>
        <v>3.3687484382149968E-4</v>
      </c>
      <c r="J97" s="17">
        <f t="shared" si="14"/>
        <v>1.0003368748438215</v>
      </c>
      <c r="K97">
        <f t="shared" si="16"/>
        <v>-7.1170208177154928E-2</v>
      </c>
      <c r="L97" s="37">
        <f t="shared" si="17"/>
        <v>5.0651985319795706E-3</v>
      </c>
      <c r="M97" s="11"/>
      <c r="N97" s="11"/>
      <c r="O97" s="11"/>
      <c r="P97" s="10">
        <v>40974</v>
      </c>
      <c r="Q97" s="11">
        <v>2</v>
      </c>
      <c r="R97" s="11">
        <v>-3.3816425120772875E-2</v>
      </c>
      <c r="S97" s="11">
        <f t="shared" si="18"/>
        <v>0.96618357487922713</v>
      </c>
      <c r="T97">
        <f t="shared" si="19"/>
        <v>-3.4148618421535382E-2</v>
      </c>
    </row>
    <row r="98" spans="1:20" ht="15.75" x14ac:dyDescent="0.25">
      <c r="A98" s="2">
        <v>40809</v>
      </c>
      <c r="B98">
        <v>3.55</v>
      </c>
      <c r="C98">
        <f t="shared" si="15"/>
        <v>6.1285500747384182E-2</v>
      </c>
      <c r="D98">
        <v>1.8334000000000001</v>
      </c>
      <c r="E98">
        <v>1.196</v>
      </c>
      <c r="F98">
        <v>11.334899999999999</v>
      </c>
      <c r="G98">
        <f t="shared" si="11"/>
        <v>13.168299999999999</v>
      </c>
      <c r="H98">
        <f t="shared" si="12"/>
        <v>15.389940399999997</v>
      </c>
      <c r="I98" s="17">
        <f t="shared" si="13"/>
        <v>3.3897772826607664E-4</v>
      </c>
      <c r="J98" s="17">
        <f t="shared" si="14"/>
        <v>1.0003389777282661</v>
      </c>
      <c r="K98">
        <f t="shared" si="16"/>
        <v>6.0946523019118105E-2</v>
      </c>
      <c r="L98" s="37">
        <f t="shared" si="17"/>
        <v>3.714478668119893E-3</v>
      </c>
      <c r="M98" s="11"/>
      <c r="N98" s="11"/>
      <c r="O98" s="11"/>
      <c r="P98" s="10">
        <v>40975</v>
      </c>
      <c r="Q98" s="11">
        <v>1.87</v>
      </c>
      <c r="R98" s="11">
        <v>-6.4999999999999947E-2</v>
      </c>
      <c r="S98" s="11">
        <f t="shared" si="18"/>
        <v>0.93500000000000005</v>
      </c>
      <c r="T98">
        <f t="shared" si="19"/>
        <v>-6.5333596174754982E-2</v>
      </c>
    </row>
    <row r="99" spans="1:20" ht="15.75" x14ac:dyDescent="0.25">
      <c r="A99" s="2">
        <v>40812</v>
      </c>
      <c r="B99">
        <v>3.6</v>
      </c>
      <c r="C99">
        <f t="shared" si="15"/>
        <v>1.4084507042253596E-2</v>
      </c>
      <c r="D99">
        <v>1.9001999999999999</v>
      </c>
      <c r="E99">
        <v>1.1873</v>
      </c>
      <c r="F99">
        <v>11.226599999999999</v>
      </c>
      <c r="G99">
        <f t="shared" si="11"/>
        <v>13.126799999999999</v>
      </c>
      <c r="H99">
        <f t="shared" si="12"/>
        <v>15.229542179999999</v>
      </c>
      <c r="I99" s="17">
        <f t="shared" si="13"/>
        <v>3.3797251767531122E-4</v>
      </c>
      <c r="J99" s="17">
        <f t="shared" si="14"/>
        <v>1.0003379725176753</v>
      </c>
      <c r="K99">
        <f t="shared" si="16"/>
        <v>1.3746534524578285E-2</v>
      </c>
      <c r="L99" s="37">
        <f t="shared" si="17"/>
        <v>1.8896721143542273E-4</v>
      </c>
      <c r="M99" s="11"/>
      <c r="N99" s="11"/>
      <c r="O99" s="11"/>
      <c r="P99" s="10">
        <v>40976</v>
      </c>
      <c r="Q99" s="11">
        <v>1.9</v>
      </c>
      <c r="R99" s="11">
        <v>1.6042780748662996E-2</v>
      </c>
      <c r="S99" s="11">
        <f t="shared" si="18"/>
        <v>1.0160427807486629</v>
      </c>
      <c r="T99">
        <f t="shared" si="19"/>
        <v>1.5709446648214217E-2</v>
      </c>
    </row>
    <row r="100" spans="1:20" ht="15.75" x14ac:dyDescent="0.25">
      <c r="A100" s="2">
        <v>40813</v>
      </c>
      <c r="B100">
        <v>3.25</v>
      </c>
      <c r="C100">
        <f t="shared" si="15"/>
        <v>-9.7222222222222238E-2</v>
      </c>
      <c r="D100">
        <v>1.9710999999999999</v>
      </c>
      <c r="E100">
        <v>1.1719999999999999</v>
      </c>
      <c r="F100">
        <v>11.1938</v>
      </c>
      <c r="G100">
        <f t="shared" si="11"/>
        <v>13.164899999999999</v>
      </c>
      <c r="H100">
        <f t="shared" si="12"/>
        <v>15.090233599999998</v>
      </c>
      <c r="I100" s="17">
        <f t="shared" si="13"/>
        <v>3.388953874896572E-4</v>
      </c>
      <c r="J100" s="17">
        <f t="shared" si="14"/>
        <v>1.0003388953874897</v>
      </c>
      <c r="K100">
        <f t="shared" si="16"/>
        <v>-9.7561117609711895E-2</v>
      </c>
      <c r="L100" s="37">
        <f t="shared" si="17"/>
        <v>9.5181716692560366E-3</v>
      </c>
      <c r="M100" s="11"/>
      <c r="N100" s="11"/>
      <c r="O100" s="11"/>
      <c r="P100" s="10">
        <v>40977</v>
      </c>
      <c r="Q100" s="11">
        <v>1.85</v>
      </c>
      <c r="R100" s="11">
        <v>-2.6315789473684119E-2</v>
      </c>
      <c r="S100" s="11">
        <f t="shared" si="18"/>
        <v>0.97368421052631593</v>
      </c>
      <c r="T100">
        <f t="shared" si="19"/>
        <v>-2.6647786120694898E-2</v>
      </c>
    </row>
    <row r="101" spans="1:20" ht="15.75" x14ac:dyDescent="0.25">
      <c r="A101" s="2">
        <v>40814</v>
      </c>
      <c r="B101">
        <v>3.05</v>
      </c>
      <c r="C101">
        <f t="shared" si="15"/>
        <v>-6.153846153846159E-2</v>
      </c>
      <c r="D101">
        <v>1.9797</v>
      </c>
      <c r="E101">
        <v>1.1820999999999999</v>
      </c>
      <c r="F101">
        <v>11.268599999999999</v>
      </c>
      <c r="G101">
        <f t="shared" si="11"/>
        <v>13.248299999999999</v>
      </c>
      <c r="H101">
        <f t="shared" si="12"/>
        <v>15.300312059999998</v>
      </c>
      <c r="I101" s="17">
        <f t="shared" si="13"/>
        <v>3.4091444668726822E-4</v>
      </c>
      <c r="J101" s="17">
        <f t="shared" si="14"/>
        <v>1.0003409144466873</v>
      </c>
      <c r="K101">
        <f t="shared" si="16"/>
        <v>-6.1879375985148859E-2</v>
      </c>
      <c r="L101" s="37">
        <f t="shared" si="17"/>
        <v>3.8290571723114172E-3</v>
      </c>
      <c r="M101" s="11"/>
      <c r="N101" s="11"/>
      <c r="O101" s="11"/>
      <c r="P101" s="10">
        <v>40980</v>
      </c>
      <c r="Q101" s="11">
        <v>1.9300000000000002</v>
      </c>
      <c r="R101" s="11">
        <v>4.324324324324328E-2</v>
      </c>
      <c r="S101" s="11">
        <f t="shared" si="18"/>
        <v>1.0432432432432432</v>
      </c>
      <c r="T101">
        <f t="shared" si="19"/>
        <v>4.2911232028805459E-2</v>
      </c>
    </row>
    <row r="102" spans="1:20" ht="15.75" x14ac:dyDescent="0.25">
      <c r="A102" s="2">
        <v>40815</v>
      </c>
      <c r="B102">
        <v>3.1968999999999999</v>
      </c>
      <c r="C102">
        <f t="shared" si="15"/>
        <v>4.8163934426229522E-2</v>
      </c>
      <c r="D102">
        <v>1.9962</v>
      </c>
      <c r="E102">
        <v>1.1901999999999999</v>
      </c>
      <c r="F102">
        <v>11.218</v>
      </c>
      <c r="G102">
        <f t="shared" si="11"/>
        <v>13.2142</v>
      </c>
      <c r="H102">
        <f t="shared" si="12"/>
        <v>15.347863599999998</v>
      </c>
      <c r="I102" s="17">
        <f t="shared" si="13"/>
        <v>3.4008908734972643E-4</v>
      </c>
      <c r="J102" s="17">
        <f t="shared" si="14"/>
        <v>1.0003400890873497</v>
      </c>
      <c r="K102">
        <f t="shared" si="16"/>
        <v>4.7823845338879796E-2</v>
      </c>
      <c r="L102" s="37">
        <f t="shared" si="17"/>
        <v>2.2871201829970946E-3</v>
      </c>
      <c r="M102" s="11"/>
      <c r="N102" s="11"/>
      <c r="O102" s="11"/>
      <c r="P102" s="10">
        <v>40981</v>
      </c>
      <c r="Q102" s="11">
        <v>3.63</v>
      </c>
      <c r="R102" s="11">
        <v>0.88082901554404125</v>
      </c>
      <c r="S102" s="11">
        <f t="shared" si="18"/>
        <v>1.8808290155440412</v>
      </c>
      <c r="T102">
        <f t="shared" si="19"/>
        <v>0.88049822826275004</v>
      </c>
    </row>
    <row r="103" spans="1:20" ht="15.75" x14ac:dyDescent="0.25">
      <c r="A103" s="2">
        <v>40816</v>
      </c>
      <c r="B103">
        <v>3.0891000000000002</v>
      </c>
      <c r="C103">
        <f t="shared" si="15"/>
        <v>-3.3720166411210763E-2</v>
      </c>
      <c r="D103">
        <v>1.9154</v>
      </c>
      <c r="E103">
        <v>1.1898</v>
      </c>
      <c r="F103">
        <v>11.3286</v>
      </c>
      <c r="G103">
        <f t="shared" si="11"/>
        <v>13.244</v>
      </c>
      <c r="H103">
        <f t="shared" si="12"/>
        <v>15.394168279999999</v>
      </c>
      <c r="I103" s="17">
        <f t="shared" si="13"/>
        <v>3.4081038277378184E-4</v>
      </c>
      <c r="J103" s="17">
        <f t="shared" si="14"/>
        <v>1.0003408103827738</v>
      </c>
      <c r="K103">
        <f t="shared" si="16"/>
        <v>-3.4060976793984545E-2</v>
      </c>
      <c r="L103" s="37">
        <f t="shared" si="17"/>
        <v>1.1601501401603536E-3</v>
      </c>
      <c r="M103" s="11"/>
      <c r="N103" s="11"/>
      <c r="O103" s="11"/>
      <c r="P103" s="10">
        <v>40982</v>
      </c>
      <c r="Q103" s="11">
        <v>3.55</v>
      </c>
      <c r="R103" s="11">
        <v>-2.2038567493112969E-2</v>
      </c>
      <c r="S103" s="11">
        <f t="shared" si="18"/>
        <v>0.97796143250688705</v>
      </c>
      <c r="T103">
        <f t="shared" si="19"/>
        <v>-2.2368635702366267E-2</v>
      </c>
    </row>
    <row r="104" spans="1:20" ht="15.75" x14ac:dyDescent="0.25">
      <c r="A104" s="2">
        <v>40819</v>
      </c>
      <c r="B104">
        <v>2.7</v>
      </c>
      <c r="C104">
        <f t="shared" si="15"/>
        <v>-0.12595901718947267</v>
      </c>
      <c r="D104">
        <v>1.756</v>
      </c>
      <c r="E104">
        <v>1.2033</v>
      </c>
      <c r="F104">
        <v>11.525</v>
      </c>
      <c r="G104">
        <f t="shared" si="11"/>
        <v>13.281000000000001</v>
      </c>
      <c r="H104">
        <f t="shared" si="12"/>
        <v>15.6240325</v>
      </c>
      <c r="I104" s="17">
        <f t="shared" si="13"/>
        <v>3.4170568754987585E-4</v>
      </c>
      <c r="J104" s="17">
        <f t="shared" si="14"/>
        <v>1.0003417056875499</v>
      </c>
      <c r="K104">
        <f t="shared" si="16"/>
        <v>-0.12630072287702254</v>
      </c>
      <c r="L104" s="37">
        <f t="shared" si="17"/>
        <v>1.5951872599258444E-2</v>
      </c>
      <c r="M104" s="11"/>
      <c r="N104" s="11"/>
      <c r="O104" s="11"/>
      <c r="P104" s="10">
        <v>40983</v>
      </c>
      <c r="Q104" s="11">
        <v>3.54</v>
      </c>
      <c r="R104" s="11">
        <v>-2.8169014084506445E-3</v>
      </c>
      <c r="S104" s="11">
        <f t="shared" si="18"/>
        <v>0.99718309859154941</v>
      </c>
      <c r="T104">
        <f t="shared" si="19"/>
        <v>-3.1450690014824252E-3</v>
      </c>
    </row>
    <row r="105" spans="1:20" ht="15.75" x14ac:dyDescent="0.25">
      <c r="A105" s="2">
        <v>40820</v>
      </c>
      <c r="B105">
        <v>2.4024999999999999</v>
      </c>
      <c r="C105">
        <f t="shared" si="15"/>
        <v>-0.1101851851851853</v>
      </c>
      <c r="D105">
        <v>1.8207</v>
      </c>
      <c r="E105">
        <v>1.1635</v>
      </c>
      <c r="F105">
        <v>11.458</v>
      </c>
      <c r="G105">
        <f t="shared" si="11"/>
        <v>13.278700000000001</v>
      </c>
      <c r="H105">
        <f t="shared" si="12"/>
        <v>15.152083000000001</v>
      </c>
      <c r="I105" s="17">
        <f t="shared" si="13"/>
        <v>3.4165004197017623E-4</v>
      </c>
      <c r="J105" s="17">
        <f t="shared" si="14"/>
        <v>1.0003416500419702</v>
      </c>
      <c r="K105">
        <f t="shared" si="16"/>
        <v>-0.11052683522715548</v>
      </c>
      <c r="L105" s="37">
        <f t="shared" si="17"/>
        <v>1.2216181305330778E-2</v>
      </c>
      <c r="M105" s="11"/>
      <c r="N105" s="11"/>
      <c r="O105" s="11"/>
      <c r="P105" s="10">
        <v>40984</v>
      </c>
      <c r="Q105" s="11">
        <v>3.64</v>
      </c>
      <c r="R105" s="11">
        <v>2.8248587570621493E-2</v>
      </c>
      <c r="S105" s="11">
        <f t="shared" si="18"/>
        <v>1.0282485875706215</v>
      </c>
      <c r="T105">
        <f t="shared" si="19"/>
        <v>2.7919931330505583E-2</v>
      </c>
    </row>
    <row r="106" spans="1:20" ht="15.75" x14ac:dyDescent="0.25">
      <c r="A106" s="2">
        <v>40821</v>
      </c>
      <c r="B106">
        <v>2.2000000000000002</v>
      </c>
      <c r="C106">
        <f t="shared" si="15"/>
        <v>-8.4287200832466047E-2</v>
      </c>
      <c r="D106">
        <v>1.8877000000000002</v>
      </c>
      <c r="E106">
        <v>1.1395999999999999</v>
      </c>
      <c r="F106">
        <v>11.4046</v>
      </c>
      <c r="G106">
        <f t="shared" si="11"/>
        <v>13.292300000000001</v>
      </c>
      <c r="H106">
        <f t="shared" si="12"/>
        <v>14.884382159999999</v>
      </c>
      <c r="I106" s="17">
        <f t="shared" si="13"/>
        <v>3.4197906033650582E-4</v>
      </c>
      <c r="J106" s="17">
        <f t="shared" si="14"/>
        <v>1.0003419790603365</v>
      </c>
      <c r="K106">
        <f t="shared" si="16"/>
        <v>-8.4629179892802553E-2</v>
      </c>
      <c r="L106" s="37">
        <f t="shared" si="17"/>
        <v>7.1620980893283359E-3</v>
      </c>
      <c r="M106" s="11"/>
      <c r="N106" s="11"/>
      <c r="O106" s="11"/>
      <c r="P106" s="10">
        <v>40987</v>
      </c>
      <c r="Q106" s="11">
        <v>3.81</v>
      </c>
      <c r="R106" s="11">
        <v>4.6703296703296683E-2</v>
      </c>
      <c r="S106" s="11">
        <f t="shared" si="18"/>
        <v>1.0467032967032968</v>
      </c>
      <c r="T106">
        <f t="shared" si="19"/>
        <v>4.6375211775577942E-2</v>
      </c>
    </row>
    <row r="107" spans="1:20" ht="15.75" x14ac:dyDescent="0.25">
      <c r="A107" s="2">
        <v>40822</v>
      </c>
      <c r="B107">
        <v>2.4005999999999998</v>
      </c>
      <c r="C107">
        <f t="shared" si="15"/>
        <v>9.1181818181818017E-2</v>
      </c>
      <c r="D107">
        <v>1.9872000000000001</v>
      </c>
      <c r="E107">
        <v>1.1584000000000001</v>
      </c>
      <c r="F107">
        <v>11.3207</v>
      </c>
      <c r="G107">
        <f t="shared" si="11"/>
        <v>13.3079</v>
      </c>
      <c r="H107">
        <f t="shared" si="12"/>
        <v>15.10109888</v>
      </c>
      <c r="I107" s="17">
        <f t="shared" si="13"/>
        <v>3.423564152571501E-4</v>
      </c>
      <c r="J107" s="17">
        <f t="shared" si="14"/>
        <v>1.0003423564152572</v>
      </c>
      <c r="K107">
        <f t="shared" si="16"/>
        <v>9.0839461766560867E-2</v>
      </c>
      <c r="L107" s="37">
        <f t="shared" si="17"/>
        <v>8.2518078140384737E-3</v>
      </c>
      <c r="M107" s="11"/>
      <c r="N107" s="11"/>
      <c r="O107" s="11"/>
      <c r="P107" s="10">
        <v>40988</v>
      </c>
      <c r="Q107" s="11">
        <v>3.98</v>
      </c>
      <c r="R107" s="11">
        <v>4.4619422572178456E-2</v>
      </c>
      <c r="S107" s="11">
        <f t="shared" si="18"/>
        <v>1.0446194225721785</v>
      </c>
      <c r="T107">
        <f t="shared" si="19"/>
        <v>4.4290365268785735E-2</v>
      </c>
    </row>
    <row r="108" spans="1:20" ht="15.75" x14ac:dyDescent="0.25">
      <c r="A108" s="2">
        <v>40823</v>
      </c>
      <c r="B108">
        <v>2.25</v>
      </c>
      <c r="C108">
        <f t="shared" si="15"/>
        <v>-6.273431642089472E-2</v>
      </c>
      <c r="D108">
        <v>2.0764</v>
      </c>
      <c r="E108">
        <v>1.1656</v>
      </c>
      <c r="F108">
        <v>11.3246</v>
      </c>
      <c r="G108">
        <f t="shared" si="11"/>
        <v>13.401</v>
      </c>
      <c r="H108">
        <f t="shared" si="12"/>
        <v>15.276353759999999</v>
      </c>
      <c r="I108" s="17">
        <f t="shared" si="13"/>
        <v>3.4460737337038694E-4</v>
      </c>
      <c r="J108" s="17">
        <f t="shared" si="14"/>
        <v>1.0003446073733704</v>
      </c>
      <c r="K108">
        <f t="shared" si="16"/>
        <v>-6.3078923794265107E-2</v>
      </c>
      <c r="L108" s="37">
        <f t="shared" si="17"/>
        <v>3.9789506270427044E-3</v>
      </c>
      <c r="M108" s="11"/>
      <c r="N108" s="11"/>
      <c r="O108" s="11"/>
      <c r="P108" s="10">
        <v>40989</v>
      </c>
      <c r="Q108" s="11">
        <v>4.04</v>
      </c>
      <c r="R108" s="11">
        <v>1.5075376884422124E-2</v>
      </c>
      <c r="S108" s="11">
        <f t="shared" si="18"/>
        <v>1.0150753768844221</v>
      </c>
      <c r="T108">
        <f t="shared" si="19"/>
        <v>1.4745605104218577E-2</v>
      </c>
    </row>
    <row r="109" spans="1:20" ht="15.75" x14ac:dyDescent="0.25">
      <c r="A109" s="2">
        <v>40826</v>
      </c>
      <c r="B109">
        <v>2.3525</v>
      </c>
      <c r="C109">
        <f t="shared" si="15"/>
        <v>4.5555555555555571E-2</v>
      </c>
      <c r="D109">
        <v>2.0764</v>
      </c>
      <c r="E109">
        <v>1.1837</v>
      </c>
      <c r="F109">
        <v>11.1838</v>
      </c>
      <c r="G109">
        <f t="shared" si="11"/>
        <v>13.260199999999999</v>
      </c>
      <c r="H109">
        <f t="shared" si="12"/>
        <v>15.314664059999998</v>
      </c>
      <c r="I109" s="17">
        <f t="shared" si="13"/>
        <v>3.4120241697710441E-4</v>
      </c>
      <c r="J109" s="17">
        <f t="shared" si="14"/>
        <v>1.0003412024169771</v>
      </c>
      <c r="K109">
        <f t="shared" si="16"/>
        <v>4.5214353138578467E-2</v>
      </c>
      <c r="L109" s="37">
        <f t="shared" si="17"/>
        <v>2.0443377297400807E-3</v>
      </c>
      <c r="M109" s="11"/>
      <c r="N109" s="11"/>
      <c r="O109" s="11"/>
      <c r="P109" s="10">
        <v>40990</v>
      </c>
      <c r="Q109" s="11">
        <v>3.9699999999999998</v>
      </c>
      <c r="R109" s="11">
        <v>-1.7326732673267398E-2</v>
      </c>
      <c r="S109" s="11">
        <f t="shared" si="18"/>
        <v>0.98267326732673266</v>
      </c>
      <c r="T109">
        <f t="shared" si="19"/>
        <v>-1.7660078907337617E-2</v>
      </c>
    </row>
    <row r="110" spans="1:20" ht="15.75" x14ac:dyDescent="0.25">
      <c r="A110" s="2">
        <v>40827</v>
      </c>
      <c r="B110">
        <v>2.2999999999999998</v>
      </c>
      <c r="C110">
        <f t="shared" si="15"/>
        <v>-2.2316684378321027E-2</v>
      </c>
      <c r="D110">
        <v>2.1496</v>
      </c>
      <c r="E110">
        <v>1.1836</v>
      </c>
      <c r="F110">
        <v>11.151</v>
      </c>
      <c r="G110">
        <f t="shared" si="11"/>
        <v>13.300599999999999</v>
      </c>
      <c r="H110">
        <f t="shared" si="12"/>
        <v>15.3479236</v>
      </c>
      <c r="I110" s="17">
        <f t="shared" si="13"/>
        <v>3.4217983895601378E-4</v>
      </c>
      <c r="J110" s="17">
        <f t="shared" si="14"/>
        <v>1.000342179838956</v>
      </c>
      <c r="K110">
        <f t="shared" si="16"/>
        <v>-2.2658864217277041E-2</v>
      </c>
      <c r="L110" s="37">
        <f t="shared" si="17"/>
        <v>5.1342412761699787E-4</v>
      </c>
      <c r="M110" s="11"/>
      <c r="N110" s="11"/>
      <c r="O110" s="11"/>
      <c r="P110" s="10">
        <v>40991</v>
      </c>
      <c r="Q110" s="11">
        <v>4.04</v>
      </c>
      <c r="R110" s="11">
        <v>1.7632241813602088E-2</v>
      </c>
      <c r="S110" s="11">
        <f t="shared" si="18"/>
        <v>1.0176322418136021</v>
      </c>
      <c r="T110">
        <f t="shared" si="19"/>
        <v>1.7299725642754692E-2</v>
      </c>
    </row>
    <row r="111" spans="1:20" ht="15.75" x14ac:dyDescent="0.25">
      <c r="A111" s="2">
        <v>40828</v>
      </c>
      <c r="B111">
        <v>2.2749999999999999</v>
      </c>
      <c r="C111">
        <f t="shared" si="15"/>
        <v>-1.0869565217391266E-2</v>
      </c>
      <c r="D111">
        <v>2.2101000000000002</v>
      </c>
      <c r="E111">
        <v>1.1811</v>
      </c>
      <c r="F111">
        <v>11.1289</v>
      </c>
      <c r="G111">
        <f t="shared" si="11"/>
        <v>13.339</v>
      </c>
      <c r="H111">
        <f t="shared" si="12"/>
        <v>15.354443790000001</v>
      </c>
      <c r="I111" s="17">
        <f t="shared" si="13"/>
        <v>3.4310855157726472E-4</v>
      </c>
      <c r="J111" s="17">
        <f t="shared" si="14"/>
        <v>1.0003431085515773</v>
      </c>
      <c r="K111">
        <f t="shared" si="16"/>
        <v>-1.1212673768968531E-2</v>
      </c>
      <c r="L111" s="37">
        <f t="shared" si="17"/>
        <v>1.2572405304931496E-4</v>
      </c>
      <c r="M111" s="11"/>
      <c r="N111" s="11"/>
      <c r="O111" s="11"/>
      <c r="P111" s="10">
        <v>40994</v>
      </c>
      <c r="Q111" s="11">
        <v>4.05</v>
      </c>
      <c r="R111" s="11">
        <v>2.4752475247524224E-3</v>
      </c>
      <c r="S111" s="11">
        <f t="shared" si="18"/>
        <v>1.0024752475247525</v>
      </c>
      <c r="T111">
        <f t="shared" si="19"/>
        <v>2.143153763019157E-3</v>
      </c>
    </row>
    <row r="112" spans="1:20" ht="15.75" x14ac:dyDescent="0.25">
      <c r="A112" s="2">
        <v>40829</v>
      </c>
      <c r="B112">
        <v>2.2250000000000001</v>
      </c>
      <c r="C112">
        <f t="shared" si="15"/>
        <v>-2.19780219780219E-2</v>
      </c>
      <c r="D112">
        <v>2.1833999999999998</v>
      </c>
      <c r="E112">
        <v>1.1827000000000001</v>
      </c>
      <c r="F112">
        <v>11.135199999999999</v>
      </c>
      <c r="G112">
        <f t="shared" si="11"/>
        <v>13.3186</v>
      </c>
      <c r="H112">
        <f t="shared" si="12"/>
        <v>15.353001040000002</v>
      </c>
      <c r="I112" s="17">
        <f t="shared" si="13"/>
        <v>3.4261521207490375E-4</v>
      </c>
      <c r="J112" s="17">
        <f t="shared" si="14"/>
        <v>1.0003426152120749</v>
      </c>
      <c r="K112">
        <f t="shared" si="16"/>
        <v>-2.2320637190096804E-2</v>
      </c>
      <c r="L112" s="37">
        <f t="shared" si="17"/>
        <v>4.9821084457193259E-4</v>
      </c>
      <c r="M112" s="11"/>
      <c r="N112" s="11"/>
      <c r="O112" s="11"/>
      <c r="P112" s="10">
        <v>40995</v>
      </c>
      <c r="Q112" s="11">
        <v>4.03</v>
      </c>
      <c r="R112" s="11">
        <v>-4.9382716049381666E-3</v>
      </c>
      <c r="S112" s="11">
        <f t="shared" si="18"/>
        <v>0.9950617283950618</v>
      </c>
      <c r="T112">
        <f t="shared" si="19"/>
        <v>-5.2692386248444807E-3</v>
      </c>
    </row>
    <row r="113" spans="1:20" ht="15.75" x14ac:dyDescent="0.25">
      <c r="A113" s="2">
        <v>40830</v>
      </c>
      <c r="B113">
        <v>2.1749999999999998</v>
      </c>
      <c r="C113">
        <f t="shared" si="15"/>
        <v>-2.2471910112359668E-2</v>
      </c>
      <c r="D113">
        <v>2.2477</v>
      </c>
      <c r="E113">
        <v>1.1615</v>
      </c>
      <c r="F113">
        <v>11.0877</v>
      </c>
      <c r="G113">
        <f t="shared" si="11"/>
        <v>13.3354</v>
      </c>
      <c r="H113">
        <f t="shared" si="12"/>
        <v>15.12606355</v>
      </c>
      <c r="I113" s="17">
        <f t="shared" si="13"/>
        <v>3.4302149810017113E-4</v>
      </c>
      <c r="J113" s="17">
        <f t="shared" si="14"/>
        <v>1.0003430214981002</v>
      </c>
      <c r="K113">
        <f t="shared" si="16"/>
        <v>-2.2814931610459839E-2</v>
      </c>
      <c r="L113" s="37">
        <f t="shared" si="17"/>
        <v>5.2052110438995959E-4</v>
      </c>
      <c r="M113" s="11"/>
      <c r="N113" s="11"/>
      <c r="O113" s="11"/>
      <c r="P113" s="10">
        <v>40996</v>
      </c>
      <c r="Q113" s="11">
        <v>4.01</v>
      </c>
      <c r="R113" s="11">
        <v>-4.9627791563276579E-3</v>
      </c>
      <c r="S113" s="11">
        <f t="shared" si="18"/>
        <v>0.9950372208436723</v>
      </c>
      <c r="T113">
        <f t="shared" si="19"/>
        <v>-5.2944431594051499E-3</v>
      </c>
    </row>
    <row r="114" spans="1:20" ht="15.75" x14ac:dyDescent="0.25">
      <c r="A114" s="2">
        <v>40833</v>
      </c>
      <c r="B114">
        <v>2.06</v>
      </c>
      <c r="C114">
        <f t="shared" si="15"/>
        <v>-5.28735632183907E-2</v>
      </c>
      <c r="D114">
        <v>2.1549999999999998</v>
      </c>
      <c r="E114">
        <v>1.1638999999999999</v>
      </c>
      <c r="F114">
        <v>10.860900000000001</v>
      </c>
      <c r="G114">
        <f t="shared" si="11"/>
        <v>13.0159</v>
      </c>
      <c r="H114">
        <f t="shared" si="12"/>
        <v>14.79600151</v>
      </c>
      <c r="I114" s="17">
        <f t="shared" si="13"/>
        <v>3.3528449882247457E-4</v>
      </c>
      <c r="J114" s="17">
        <f t="shared" si="14"/>
        <v>1.0003352844988225</v>
      </c>
      <c r="K114">
        <f t="shared" si="16"/>
        <v>-5.3208847717213174E-2</v>
      </c>
      <c r="L114" s="37">
        <f t="shared" si="17"/>
        <v>2.8311814753935816E-3</v>
      </c>
      <c r="M114" s="11"/>
      <c r="N114" s="11"/>
      <c r="O114" s="11"/>
      <c r="P114" s="10">
        <v>40997</v>
      </c>
      <c r="Q114" s="11">
        <v>4.16</v>
      </c>
      <c r="R114" s="11">
        <v>3.7406483790523783E-2</v>
      </c>
      <c r="S114" s="11">
        <f t="shared" si="18"/>
        <v>1.0374064837905237</v>
      </c>
      <c r="T114">
        <f t="shared" si="19"/>
        <v>3.7073275882914515E-2</v>
      </c>
    </row>
    <row r="115" spans="1:20" ht="15.75" x14ac:dyDescent="0.25">
      <c r="A115" s="2">
        <v>40834</v>
      </c>
      <c r="B115">
        <v>2.0299999999999998</v>
      </c>
      <c r="C115">
        <f t="shared" si="15"/>
        <v>-1.4563106796116625E-2</v>
      </c>
      <c r="D115">
        <v>2.1762999999999999</v>
      </c>
      <c r="E115">
        <v>1.1545000000000001</v>
      </c>
      <c r="F115">
        <v>11.128</v>
      </c>
      <c r="G115">
        <f t="shared" si="11"/>
        <v>13.3043</v>
      </c>
      <c r="H115">
        <f t="shared" si="12"/>
        <v>15.023576</v>
      </c>
      <c r="I115" s="17">
        <f t="shared" si="13"/>
        <v>3.4226933795111769E-4</v>
      </c>
      <c r="J115" s="17">
        <f t="shared" si="14"/>
        <v>1.0003422693379511</v>
      </c>
      <c r="K115">
        <f t="shared" si="16"/>
        <v>-1.4905376134067743E-2</v>
      </c>
      <c r="L115" s="37">
        <f t="shared" si="17"/>
        <v>2.2217023769803624E-4</v>
      </c>
      <c r="M115" s="11"/>
      <c r="N115" s="11"/>
      <c r="O115" s="11"/>
      <c r="P115" s="10">
        <v>40998</v>
      </c>
      <c r="Q115" s="11">
        <v>4.0999999999999996</v>
      </c>
      <c r="R115" s="11">
        <v>-1.4423076923077042E-2</v>
      </c>
      <c r="S115" s="11">
        <f t="shared" si="18"/>
        <v>0.98557692307692291</v>
      </c>
      <c r="T115">
        <f t="shared" si="19"/>
        <v>-1.4755607658597906E-2</v>
      </c>
    </row>
    <row r="116" spans="1:20" ht="15.75" x14ac:dyDescent="0.25">
      <c r="A116" s="2">
        <v>40835</v>
      </c>
      <c r="B116">
        <v>2.19</v>
      </c>
      <c r="C116">
        <f t="shared" si="15"/>
        <v>7.8817733990147867E-2</v>
      </c>
      <c r="D116">
        <v>2.1602999999999999</v>
      </c>
      <c r="E116">
        <v>1.1388</v>
      </c>
      <c r="F116">
        <v>11.220700000000001</v>
      </c>
      <c r="G116">
        <f t="shared" si="11"/>
        <v>13.381</v>
      </c>
      <c r="H116">
        <f t="shared" si="12"/>
        <v>14.938433160000001</v>
      </c>
      <c r="I116" s="17">
        <f t="shared" si="13"/>
        <v>3.4412397177741028E-4</v>
      </c>
      <c r="J116" s="17">
        <f t="shared" si="14"/>
        <v>1.0003441239717774</v>
      </c>
      <c r="K116">
        <f t="shared" si="16"/>
        <v>7.8473610018370457E-2</v>
      </c>
      <c r="L116" s="37">
        <f t="shared" si="17"/>
        <v>6.1581074693152918E-3</v>
      </c>
      <c r="M116" s="11"/>
      <c r="N116" s="11"/>
      <c r="O116" s="11"/>
      <c r="P116" s="10">
        <v>41001</v>
      </c>
      <c r="Q116" s="11">
        <v>4.13</v>
      </c>
      <c r="R116" s="11">
        <v>7.3170731707317685E-3</v>
      </c>
      <c r="S116" s="11">
        <f t="shared" si="18"/>
        <v>1.0073170731707317</v>
      </c>
      <c r="T116">
        <f t="shared" si="19"/>
        <v>6.985829279204713E-3</v>
      </c>
    </row>
    <row r="117" spans="1:20" ht="15.75" x14ac:dyDescent="0.25">
      <c r="A117" s="2">
        <v>40836</v>
      </c>
      <c r="B117">
        <v>2.13</v>
      </c>
      <c r="C117">
        <f t="shared" si="15"/>
        <v>-2.7397260273972629E-2</v>
      </c>
      <c r="D117">
        <v>2.1888000000000001</v>
      </c>
      <c r="E117">
        <v>1.1351</v>
      </c>
      <c r="F117">
        <v>11.1515</v>
      </c>
      <c r="G117">
        <f t="shared" si="11"/>
        <v>13.340300000000001</v>
      </c>
      <c r="H117">
        <f t="shared" si="12"/>
        <v>14.84686765</v>
      </c>
      <c r="I117" s="17">
        <f t="shared" si="13"/>
        <v>3.4313998687762748E-4</v>
      </c>
      <c r="J117" s="17">
        <f t="shared" si="14"/>
        <v>1.0003431399868776</v>
      </c>
      <c r="K117">
        <f t="shared" si="16"/>
        <v>-2.7740400260850256E-2</v>
      </c>
      <c r="L117" s="37">
        <f t="shared" si="17"/>
        <v>7.69529806632181E-4</v>
      </c>
      <c r="M117" s="11"/>
      <c r="N117" s="11"/>
      <c r="O117" s="11"/>
      <c r="P117" s="10">
        <v>41002</v>
      </c>
      <c r="Q117" s="11">
        <v>4.3499999999999996</v>
      </c>
      <c r="R117" s="11">
        <v>5.3268765133171851E-2</v>
      </c>
      <c r="S117" s="11">
        <f t="shared" si="18"/>
        <v>1.0532687651331718</v>
      </c>
      <c r="T117">
        <f t="shared" si="19"/>
        <v>5.2937747108502679E-2</v>
      </c>
    </row>
    <row r="118" spans="1:20" ht="15.75" x14ac:dyDescent="0.25">
      <c r="A118" s="2">
        <v>40837</v>
      </c>
      <c r="B118">
        <v>2.25</v>
      </c>
      <c r="C118">
        <f t="shared" si="15"/>
        <v>5.6338028169014134E-2</v>
      </c>
      <c r="D118">
        <v>2.2191999999999998</v>
      </c>
      <c r="E118">
        <v>1.1421999999999999</v>
      </c>
      <c r="F118">
        <v>11.116</v>
      </c>
      <c r="G118">
        <f t="shared" si="11"/>
        <v>13.3352</v>
      </c>
      <c r="H118">
        <f t="shared" si="12"/>
        <v>14.915895199999998</v>
      </c>
      <c r="I118" s="17">
        <f t="shared" si="13"/>
        <v>3.4301666171510092E-4</v>
      </c>
      <c r="J118" s="17">
        <f t="shared" si="14"/>
        <v>1.0003430166617151</v>
      </c>
      <c r="K118">
        <f t="shared" si="16"/>
        <v>5.5995011507299033E-2</v>
      </c>
      <c r="L118" s="37">
        <f t="shared" si="17"/>
        <v>3.135441313702551E-3</v>
      </c>
      <c r="M118" s="11"/>
      <c r="N118" s="11"/>
      <c r="O118" s="11"/>
      <c r="P118" s="10">
        <v>41003</v>
      </c>
      <c r="Q118" s="11">
        <v>4.3099999999999996</v>
      </c>
      <c r="R118" s="11">
        <v>-9.1954022988505833E-3</v>
      </c>
      <c r="S118" s="11">
        <f t="shared" si="18"/>
        <v>0.99080459770114937</v>
      </c>
      <c r="T118">
        <f t="shared" si="19"/>
        <v>-9.5252008075750825E-3</v>
      </c>
    </row>
    <row r="119" spans="1:20" ht="15.75" x14ac:dyDescent="0.25">
      <c r="A119" s="2">
        <v>40840</v>
      </c>
      <c r="B119">
        <v>2.39</v>
      </c>
      <c r="C119">
        <f t="shared" si="15"/>
        <v>6.2222222222222276E-2</v>
      </c>
      <c r="D119">
        <v>2.2336</v>
      </c>
      <c r="E119">
        <v>1.1342000000000001</v>
      </c>
      <c r="F119">
        <v>11.0426</v>
      </c>
      <c r="G119">
        <f t="shared" si="11"/>
        <v>13.276199999999999</v>
      </c>
      <c r="H119">
        <f t="shared" si="12"/>
        <v>14.758116920000003</v>
      </c>
      <c r="I119" s="17">
        <f t="shared" si="13"/>
        <v>3.4158955636676147E-4</v>
      </c>
      <c r="J119" s="17">
        <f t="shared" si="14"/>
        <v>1.0003415895563668</v>
      </c>
      <c r="K119">
        <f t="shared" si="16"/>
        <v>6.1880632665855514E-2</v>
      </c>
      <c r="L119" s="37">
        <f t="shared" si="17"/>
        <v>3.8292126991265447E-3</v>
      </c>
      <c r="M119" s="11"/>
      <c r="N119" s="11"/>
      <c r="O119" s="11"/>
      <c r="P119" s="10">
        <v>41004</v>
      </c>
      <c r="Q119" s="11">
        <v>4.3499999999999996</v>
      </c>
      <c r="R119" s="11">
        <v>9.28074245939676E-3</v>
      </c>
      <c r="S119" s="11">
        <f t="shared" si="18"/>
        <v>1.0092807424593968</v>
      </c>
      <c r="T119">
        <f t="shared" si="19"/>
        <v>8.9512695703612508E-3</v>
      </c>
    </row>
    <row r="120" spans="1:20" ht="15.75" x14ac:dyDescent="0.25">
      <c r="A120" s="2">
        <v>40841</v>
      </c>
      <c r="B120">
        <v>2.68</v>
      </c>
      <c r="C120">
        <f t="shared" si="15"/>
        <v>0.12133891213389122</v>
      </c>
      <c r="D120">
        <v>2.1089000000000002</v>
      </c>
      <c r="E120">
        <v>1.0966</v>
      </c>
      <c r="F120">
        <v>11.1204</v>
      </c>
      <c r="G120">
        <f t="shared" si="11"/>
        <v>13.2293</v>
      </c>
      <c r="H120">
        <f t="shared" si="12"/>
        <v>14.30353064</v>
      </c>
      <c r="I120" s="17">
        <f t="shared" si="13"/>
        <v>3.4045459963039093E-4</v>
      </c>
      <c r="J120" s="17">
        <f t="shared" si="14"/>
        <v>1.0003404545996304</v>
      </c>
      <c r="K120">
        <f t="shared" si="16"/>
        <v>0.12099845753426083</v>
      </c>
      <c r="L120" s="37">
        <f t="shared" si="17"/>
        <v>1.4640626725670323E-2</v>
      </c>
      <c r="M120" s="11"/>
      <c r="N120" s="11"/>
      <c r="O120" s="11"/>
      <c r="P120" s="10">
        <v>41008</v>
      </c>
      <c r="Q120" s="11">
        <v>4.38</v>
      </c>
      <c r="R120" s="11">
        <v>6.8965517241379891E-3</v>
      </c>
      <c r="S120" s="11">
        <f t="shared" si="18"/>
        <v>1.0068965517241379</v>
      </c>
      <c r="T120">
        <f t="shared" si="19"/>
        <v>6.5684522082421369E-3</v>
      </c>
    </row>
    <row r="121" spans="1:20" ht="15.75" x14ac:dyDescent="0.25">
      <c r="A121" s="2">
        <v>40842</v>
      </c>
      <c r="B121">
        <v>2.61</v>
      </c>
      <c r="C121">
        <f t="shared" si="15"/>
        <v>-2.611940298507473E-2</v>
      </c>
      <c r="D121">
        <v>2.2040999999999999</v>
      </c>
      <c r="E121">
        <v>1.0918000000000001</v>
      </c>
      <c r="F121">
        <v>11.065799999999999</v>
      </c>
      <c r="G121">
        <f t="shared" si="11"/>
        <v>13.2699</v>
      </c>
      <c r="H121">
        <f t="shared" si="12"/>
        <v>14.285740440000001</v>
      </c>
      <c r="I121" s="17">
        <f t="shared" si="13"/>
        <v>3.414371267411731E-4</v>
      </c>
      <c r="J121" s="17">
        <f t="shared" si="14"/>
        <v>1.0003414371267412</v>
      </c>
      <c r="K121">
        <f t="shared" si="16"/>
        <v>-2.6460840111815903E-2</v>
      </c>
      <c r="L121" s="37">
        <f t="shared" si="17"/>
        <v>7.0017605942308543E-4</v>
      </c>
      <c r="M121" s="11"/>
      <c r="N121" s="11"/>
      <c r="O121" s="11"/>
      <c r="P121" s="10">
        <v>41009</v>
      </c>
      <c r="Q121" s="11">
        <v>4.6500000000000004</v>
      </c>
      <c r="R121" s="11">
        <v>6.1643835616438464E-2</v>
      </c>
      <c r="S121" s="11">
        <f t="shared" si="18"/>
        <v>1.0616438356164384</v>
      </c>
      <c r="T121">
        <f t="shared" si="19"/>
        <v>6.1316431556461687E-2</v>
      </c>
    </row>
    <row r="122" spans="1:20" ht="15.75" x14ac:dyDescent="0.25">
      <c r="A122" s="2">
        <v>40843</v>
      </c>
      <c r="B122">
        <v>2.69</v>
      </c>
      <c r="C122">
        <f t="shared" si="15"/>
        <v>3.0651340996168612E-2</v>
      </c>
      <c r="D122">
        <v>2.3963999999999999</v>
      </c>
      <c r="E122">
        <v>1.0819000000000001</v>
      </c>
      <c r="F122">
        <v>10.9068</v>
      </c>
      <c r="G122">
        <f t="shared" si="11"/>
        <v>13.3032</v>
      </c>
      <c r="H122">
        <f t="shared" si="12"/>
        <v>14.196466920000001</v>
      </c>
      <c r="I122" s="17">
        <f t="shared" si="13"/>
        <v>3.4224273044625164E-4</v>
      </c>
      <c r="J122" s="17">
        <f t="shared" si="14"/>
        <v>1.0003422427304463</v>
      </c>
      <c r="K122">
        <f t="shared" si="16"/>
        <v>3.030909826572236E-2</v>
      </c>
      <c r="L122" s="37">
        <f t="shared" si="17"/>
        <v>9.1864143768121418E-4</v>
      </c>
      <c r="M122" s="11"/>
      <c r="N122" s="11"/>
      <c r="O122" s="11"/>
      <c r="P122" s="10">
        <v>41010</v>
      </c>
      <c r="Q122" s="11">
        <v>4.83</v>
      </c>
      <c r="R122" s="11">
        <v>3.8709677419354778E-2</v>
      </c>
      <c r="S122" s="11">
        <f t="shared" si="18"/>
        <v>1.0387096774193547</v>
      </c>
      <c r="T122">
        <f t="shared" si="19"/>
        <v>3.8382066649552522E-2</v>
      </c>
    </row>
    <row r="123" spans="1:20" s="25" customFormat="1" ht="15.75" x14ac:dyDescent="0.25">
      <c r="A123" s="24">
        <v>40844</v>
      </c>
      <c r="B123" s="25">
        <v>2.64</v>
      </c>
      <c r="C123" s="25">
        <f t="shared" si="15"/>
        <v>-1.8587360594795474E-2</v>
      </c>
      <c r="D123" s="25">
        <v>2.3167</v>
      </c>
      <c r="E123" s="25">
        <v>1.0733999999999999</v>
      </c>
      <c r="F123" s="25">
        <v>10.795500000000001</v>
      </c>
      <c r="G123" s="25">
        <f t="shared" si="11"/>
        <v>13.112200000000001</v>
      </c>
      <c r="H123" s="25">
        <f t="shared" si="12"/>
        <v>13.904589699999999</v>
      </c>
      <c r="I123" s="33">
        <f t="shared" si="13"/>
        <v>3.3761878987537131E-4</v>
      </c>
      <c r="J123" s="33">
        <f t="shared" si="14"/>
        <v>1.0003376187898754</v>
      </c>
      <c r="K123" s="25">
        <f t="shared" si="16"/>
        <v>-1.8924979384670845E-2</v>
      </c>
      <c r="L123" s="38">
        <f t="shared" si="17"/>
        <v>3.581548447102165E-4</v>
      </c>
      <c r="P123" s="10">
        <v>41011</v>
      </c>
      <c r="Q123" s="11">
        <v>5.34</v>
      </c>
      <c r="R123" s="11">
        <v>0.10559006211180119</v>
      </c>
      <c r="S123" s="11">
        <f t="shared" si="18"/>
        <v>1.1055900621118011</v>
      </c>
      <c r="T123">
        <f t="shared" si="19"/>
        <v>0.10526150310796142</v>
      </c>
    </row>
    <row r="124" spans="1:20" ht="15.75" x14ac:dyDescent="0.25">
      <c r="A124" s="2">
        <v>40847</v>
      </c>
      <c r="B124">
        <v>2.37</v>
      </c>
      <c r="C124">
        <f t="shared" si="15"/>
        <v>-0.10227272727272728</v>
      </c>
      <c r="D124">
        <v>2.1133000000000002</v>
      </c>
      <c r="E124">
        <v>1.0557000000000001</v>
      </c>
      <c r="F124">
        <v>10.8726</v>
      </c>
      <c r="G124">
        <f t="shared" si="11"/>
        <v>12.985900000000001</v>
      </c>
      <c r="H124">
        <f t="shared" si="12"/>
        <v>13.591503820000002</v>
      </c>
      <c r="I124" s="17">
        <f t="shared" si="13"/>
        <v>3.3455690011274797E-4</v>
      </c>
      <c r="J124" s="17">
        <f t="shared" si="14"/>
        <v>1.0003345569001127</v>
      </c>
      <c r="K124">
        <f t="shared" si="16"/>
        <v>-0.10260728417284003</v>
      </c>
      <c r="L124" s="37">
        <f t="shared" si="17"/>
        <v>1.0528254765325947E-2</v>
      </c>
      <c r="M124" s="11"/>
      <c r="N124" s="11"/>
      <c r="O124" s="11"/>
      <c r="P124" s="10">
        <v>41012</v>
      </c>
      <c r="Q124" s="11">
        <v>5.39</v>
      </c>
      <c r="R124" s="11">
        <v>9.3632958801497801E-3</v>
      </c>
      <c r="S124" s="11">
        <f t="shared" si="18"/>
        <v>1.0093632958801497</v>
      </c>
      <c r="T124">
        <f t="shared" si="19"/>
        <v>9.3632958801497801E-3</v>
      </c>
    </row>
    <row r="125" spans="1:20" ht="15.75" x14ac:dyDescent="0.25">
      <c r="A125" s="2">
        <v>40848</v>
      </c>
      <c r="B125">
        <v>5</v>
      </c>
      <c r="C125">
        <f t="shared" si="15"/>
        <v>1.109704641350211</v>
      </c>
      <c r="D125">
        <v>1.9889000000000001</v>
      </c>
      <c r="E125">
        <v>0.6502</v>
      </c>
      <c r="F125">
        <v>10.981999999999999</v>
      </c>
      <c r="G125">
        <f t="shared" si="11"/>
        <v>12.9709</v>
      </c>
      <c r="H125">
        <f t="shared" si="12"/>
        <v>9.129396400000001</v>
      </c>
      <c r="I125" s="17">
        <f t="shared" si="13"/>
        <v>3.3419302850612453E-4</v>
      </c>
      <c r="J125" s="17">
        <f t="shared" si="14"/>
        <v>1.0003341930285061</v>
      </c>
      <c r="K125">
        <f t="shared" si="16"/>
        <v>1.1093704483217048</v>
      </c>
      <c r="L125" s="37">
        <f t="shared" si="17"/>
        <v>1.2307027916095004</v>
      </c>
      <c r="M125" s="11"/>
      <c r="N125" s="11"/>
      <c r="O125" s="11"/>
      <c r="P125" s="10">
        <v>41015</v>
      </c>
      <c r="Q125" s="11">
        <v>5.9399999999999995</v>
      </c>
      <c r="R125" s="11">
        <v>0.10204081632653059</v>
      </c>
      <c r="S125" s="11">
        <f t="shared" si="18"/>
        <v>1.1020408163265305</v>
      </c>
      <c r="T125">
        <f t="shared" si="19"/>
        <v>0.10204081632653059</v>
      </c>
    </row>
    <row r="126" spans="1:20" ht="15.75" x14ac:dyDescent="0.25">
      <c r="A126" s="2">
        <v>40849</v>
      </c>
      <c r="B126">
        <v>4.9000000000000004</v>
      </c>
      <c r="C126">
        <f t="shared" si="15"/>
        <v>-1.9999999999999928E-2</v>
      </c>
      <c r="D126">
        <v>1.9854000000000001</v>
      </c>
      <c r="E126">
        <v>0.64390000000000003</v>
      </c>
      <c r="F126">
        <v>10.923400000000001</v>
      </c>
      <c r="G126">
        <f t="shared" si="11"/>
        <v>12.908800000000001</v>
      </c>
      <c r="H126">
        <f t="shared" si="12"/>
        <v>9.0189772600000016</v>
      </c>
      <c r="I126" s="17">
        <f t="shared" si="13"/>
        <v>3.3268608723613369E-4</v>
      </c>
      <c r="J126" s="17">
        <f t="shared" si="14"/>
        <v>1.0003326860872361</v>
      </c>
      <c r="K126">
        <f t="shared" si="16"/>
        <v>-2.0332686087236061E-2</v>
      </c>
      <c r="L126" s="37">
        <f t="shared" si="17"/>
        <v>4.1341812352208289E-4</v>
      </c>
      <c r="M126" s="11"/>
      <c r="N126" s="11"/>
      <c r="O126" s="11"/>
      <c r="P126" s="10">
        <v>41016</v>
      </c>
      <c r="Q126" s="11">
        <v>6.49</v>
      </c>
      <c r="R126" s="11">
        <v>9.2592592592592726E-2</v>
      </c>
      <c r="S126" s="11">
        <f t="shared" si="18"/>
        <v>1.0925925925925928</v>
      </c>
      <c r="T126">
        <f t="shared" si="19"/>
        <v>9.2592592592592726E-2</v>
      </c>
    </row>
    <row r="127" spans="1:20" ht="15.75" x14ac:dyDescent="0.25">
      <c r="A127" s="2">
        <v>40850</v>
      </c>
      <c r="B127">
        <v>5.4</v>
      </c>
      <c r="C127">
        <f t="shared" si="15"/>
        <v>0.1020408163265306</v>
      </c>
      <c r="D127">
        <v>2.0733999999999999</v>
      </c>
      <c r="E127">
        <v>0.66320000000000001</v>
      </c>
      <c r="F127">
        <v>10.828900000000001</v>
      </c>
      <c r="G127">
        <f t="shared" si="11"/>
        <v>12.9023</v>
      </c>
      <c r="H127">
        <f t="shared" si="12"/>
        <v>9.2551264800000013</v>
      </c>
      <c r="I127" s="17">
        <f t="shared" si="13"/>
        <v>3.3252830808083722E-4</v>
      </c>
      <c r="J127" s="17">
        <f t="shared" si="14"/>
        <v>1.0003325283080808</v>
      </c>
      <c r="K127">
        <f t="shared" si="16"/>
        <v>0.10170828801844976</v>
      </c>
      <c r="L127" s="37">
        <f t="shared" si="17"/>
        <v>1.0344575851643932E-2</v>
      </c>
      <c r="M127" s="11"/>
      <c r="N127" s="11"/>
      <c r="O127" s="11"/>
      <c r="P127" s="10">
        <v>41017</v>
      </c>
      <c r="Q127" s="11">
        <v>6.44</v>
      </c>
      <c r="R127" s="11">
        <v>-7.7041602465331002E-3</v>
      </c>
      <c r="S127" s="11">
        <f t="shared" si="18"/>
        <v>0.99229583975346691</v>
      </c>
      <c r="T127">
        <f t="shared" si="19"/>
        <v>-7.7041602465331002E-3</v>
      </c>
    </row>
    <row r="128" spans="1:20" ht="15.75" x14ac:dyDescent="0.25">
      <c r="A128" s="2">
        <v>40851</v>
      </c>
      <c r="B128">
        <v>5.1100000000000003</v>
      </c>
      <c r="C128">
        <f t="shared" si="15"/>
        <v>-5.3703703703703705E-2</v>
      </c>
      <c r="D128">
        <v>2.0327000000000002</v>
      </c>
      <c r="E128">
        <v>0.6673</v>
      </c>
      <c r="F128">
        <v>10.8323</v>
      </c>
      <c r="G128">
        <f t="shared" si="11"/>
        <v>12.865</v>
      </c>
      <c r="H128">
        <f t="shared" si="12"/>
        <v>9.2610937900000003</v>
      </c>
      <c r="I128" s="17">
        <f t="shared" si="13"/>
        <v>3.3162272328479681E-4</v>
      </c>
      <c r="J128" s="17">
        <f t="shared" si="14"/>
        <v>1.0003316227232848</v>
      </c>
      <c r="K128">
        <f t="shared" si="16"/>
        <v>-5.4035326426988502E-2</v>
      </c>
      <c r="L128" s="37">
        <f t="shared" si="17"/>
        <v>2.9198165020712019E-3</v>
      </c>
      <c r="M128" s="11"/>
      <c r="N128" s="11"/>
      <c r="O128" s="11"/>
      <c r="P128" s="10">
        <v>41018</v>
      </c>
      <c r="Q128" s="11">
        <v>6.26</v>
      </c>
      <c r="R128" s="11">
        <v>-2.7950310559006302E-2</v>
      </c>
      <c r="S128" s="11">
        <f t="shared" si="18"/>
        <v>0.97204968944099368</v>
      </c>
      <c r="T128">
        <f t="shared" si="19"/>
        <v>-2.7950310559006302E-2</v>
      </c>
    </row>
    <row r="129" spans="1:20" ht="15.75" x14ac:dyDescent="0.25">
      <c r="A129" s="2">
        <v>40854</v>
      </c>
      <c r="B129">
        <v>4.97</v>
      </c>
      <c r="C129">
        <f t="shared" si="15"/>
        <v>-2.7397260273972712E-2</v>
      </c>
      <c r="D129">
        <v>2.0371000000000001</v>
      </c>
      <c r="E129">
        <v>0.66830000000000001</v>
      </c>
      <c r="F129">
        <v>10.834300000000001</v>
      </c>
      <c r="G129">
        <f t="shared" si="11"/>
        <v>12.871400000000001</v>
      </c>
      <c r="H129">
        <f t="shared" si="12"/>
        <v>9.2776626900000014</v>
      </c>
      <c r="I129" s="17">
        <f t="shared" si="13"/>
        <v>3.3177812633633508E-4</v>
      </c>
      <c r="J129" s="17">
        <f t="shared" si="14"/>
        <v>1.0003317781263363</v>
      </c>
      <c r="K129">
        <f t="shared" si="16"/>
        <v>-2.7729038400309047E-2</v>
      </c>
      <c r="L129" s="37">
        <f t="shared" si="17"/>
        <v>7.6889957060581376E-4</v>
      </c>
      <c r="M129" s="11"/>
      <c r="N129" s="11"/>
      <c r="O129" s="11"/>
      <c r="P129" s="10">
        <v>41019</v>
      </c>
      <c r="Q129" s="11">
        <v>5.9399999999999995</v>
      </c>
      <c r="R129" s="11">
        <v>-5.1118210862619855E-2</v>
      </c>
      <c r="S129" s="11">
        <f t="shared" si="18"/>
        <v>0.94888178913738019</v>
      </c>
      <c r="T129">
        <f t="shared" si="19"/>
        <v>-5.1118210862619855E-2</v>
      </c>
    </row>
    <row r="130" spans="1:20" ht="15.75" x14ac:dyDescent="0.25">
      <c r="A130" s="2">
        <v>40855</v>
      </c>
      <c r="B130">
        <v>4.9000000000000004</v>
      </c>
      <c r="C130">
        <f t="shared" si="15"/>
        <v>-1.40845070422534E-2</v>
      </c>
      <c r="D130">
        <v>2.0769000000000002</v>
      </c>
      <c r="E130">
        <v>0.66500000000000004</v>
      </c>
      <c r="F130">
        <v>10.7658</v>
      </c>
      <c r="G130">
        <f t="shared" si="11"/>
        <v>12.842700000000001</v>
      </c>
      <c r="H130">
        <f t="shared" si="12"/>
        <v>9.2361570000000022</v>
      </c>
      <c r="I130" s="17">
        <f t="shared" si="13"/>
        <v>3.3108117211178012E-4</v>
      </c>
      <c r="J130" s="17">
        <f t="shared" si="14"/>
        <v>1.0003310811721118</v>
      </c>
      <c r="K130">
        <f t="shared" si="16"/>
        <v>-1.441558821436518E-2</v>
      </c>
      <c r="L130" s="37">
        <f t="shared" si="17"/>
        <v>2.0780918356614429E-4</v>
      </c>
      <c r="M130" s="11"/>
      <c r="N130" s="11"/>
      <c r="O130" s="11"/>
      <c r="P130" s="10">
        <v>41022</v>
      </c>
      <c r="Q130" s="11">
        <v>5.77</v>
      </c>
      <c r="R130" s="11">
        <v>-2.8619528619528611E-2</v>
      </c>
      <c r="S130" s="11">
        <f t="shared" si="18"/>
        <v>0.97138047138047134</v>
      </c>
      <c r="T130">
        <f t="shared" si="19"/>
        <v>-2.8619528619528611E-2</v>
      </c>
    </row>
    <row r="131" spans="1:20" ht="16.5" thickBot="1" x14ac:dyDescent="0.3">
      <c r="A131" s="2">
        <v>40856</v>
      </c>
      <c r="B131">
        <v>4.72</v>
      </c>
      <c r="C131">
        <f t="shared" si="15"/>
        <v>-3.6734693877551142E-2</v>
      </c>
      <c r="D131">
        <v>1.9615</v>
      </c>
      <c r="E131">
        <v>0.67120000000000002</v>
      </c>
      <c r="F131">
        <v>10.922700000000001</v>
      </c>
      <c r="G131">
        <f t="shared" ref="G131:G194" si="20">D131+F131</f>
        <v>12.8842</v>
      </c>
      <c r="H131">
        <f t="shared" si="12"/>
        <v>9.2928162400000005</v>
      </c>
      <c r="I131" s="17">
        <f t="shared" si="13"/>
        <v>3.3208890607872021E-4</v>
      </c>
      <c r="J131" s="17">
        <f t="shared" si="14"/>
        <v>1.0003320889060787</v>
      </c>
      <c r="K131">
        <f t="shared" si="16"/>
        <v>-3.7066782783629862E-2</v>
      </c>
      <c r="L131" s="37">
        <f t="shared" si="17"/>
        <v>1.3739463859287991E-3</v>
      </c>
      <c r="M131" s="11"/>
      <c r="N131" s="11"/>
      <c r="O131" s="11"/>
      <c r="P131" s="13">
        <v>41023</v>
      </c>
      <c r="Q131" s="14">
        <v>5.68</v>
      </c>
      <c r="R131" s="14">
        <v>-1.5597920277296336E-2</v>
      </c>
      <c r="S131" s="14">
        <f t="shared" si="18"/>
        <v>0.98440207972270366</v>
      </c>
      <c r="T131">
        <f t="shared" si="19"/>
        <v>-1.5597920277296336E-2</v>
      </c>
    </row>
    <row r="132" spans="1:20" ht="15.75" x14ac:dyDescent="0.25">
      <c r="A132" s="2">
        <v>40857</v>
      </c>
      <c r="B132">
        <v>4.4000000000000004</v>
      </c>
      <c r="C132">
        <f t="shared" si="15"/>
        <v>-6.77966101694914E-2</v>
      </c>
      <c r="D132">
        <v>2.0564</v>
      </c>
      <c r="E132">
        <v>0.66310000000000002</v>
      </c>
      <c r="F132">
        <v>10.9072</v>
      </c>
      <c r="G132">
        <f t="shared" si="20"/>
        <v>12.9636</v>
      </c>
      <c r="H132">
        <f t="shared" ref="H132:H195" si="21">D132+E132*(G132-D132)</f>
        <v>9.2889643199999998</v>
      </c>
      <c r="I132" s="17">
        <f t="shared" ref="I132:I195" si="22">(((G132/100)+1)^(1/365)-1)</f>
        <v>3.3401592689408233E-4</v>
      </c>
      <c r="J132" s="17">
        <f t="shared" ref="J132:J195" si="23">1+I132</f>
        <v>1.0003340159268941</v>
      </c>
      <c r="K132">
        <f t="shared" si="16"/>
        <v>-6.8130626096385483E-2</v>
      </c>
      <c r="L132" s="37">
        <f t="shared" si="17"/>
        <v>4.6417822122854823E-3</v>
      </c>
      <c r="O132" s="11"/>
    </row>
    <row r="133" spans="1:20" ht="15.75" x14ac:dyDescent="0.25">
      <c r="A133" s="2">
        <v>40858</v>
      </c>
      <c r="B133">
        <v>4.1500000000000004</v>
      </c>
      <c r="C133">
        <f t="shared" ref="C133:C196" si="24">(B133-B132)/B132</f>
        <v>-5.6818181818181816E-2</v>
      </c>
      <c r="D133">
        <v>2.0564</v>
      </c>
      <c r="E133">
        <v>0.64859999999999995</v>
      </c>
      <c r="F133">
        <v>10.809699999999999</v>
      </c>
      <c r="G133">
        <f t="shared" si="20"/>
        <v>12.866099999999999</v>
      </c>
      <c r="H133">
        <f t="shared" si="21"/>
        <v>9.0675714200000002</v>
      </c>
      <c r="I133" s="17">
        <f t="shared" si="22"/>
        <v>3.316494338096998E-4</v>
      </c>
      <c r="J133" s="17">
        <f t="shared" si="23"/>
        <v>1.0003316494338097</v>
      </c>
      <c r="K133">
        <f t="shared" ref="K133:K196" si="25">C133-I133</f>
        <v>-5.7149831251991516E-2</v>
      </c>
      <c r="L133" s="37">
        <f t="shared" ref="L133:L196" si="26">K133^2</f>
        <v>3.2661032121311063E-3</v>
      </c>
      <c r="O133" s="11"/>
    </row>
    <row r="134" spans="1:20" ht="15.75" x14ac:dyDescent="0.25">
      <c r="A134" s="2">
        <v>40861</v>
      </c>
      <c r="B134">
        <v>4.1399999999999997</v>
      </c>
      <c r="C134">
        <f t="shared" si="24"/>
        <v>-2.4096385542170299E-3</v>
      </c>
      <c r="D134">
        <v>2.0556000000000001</v>
      </c>
      <c r="E134">
        <v>0.63349999999999995</v>
      </c>
      <c r="F134">
        <v>10.8468</v>
      </c>
      <c r="G134">
        <f t="shared" si="20"/>
        <v>12.9024</v>
      </c>
      <c r="H134">
        <f t="shared" si="21"/>
        <v>8.9270478000000004</v>
      </c>
      <c r="I134" s="17">
        <f t="shared" si="22"/>
        <v>3.3253073552086398E-4</v>
      </c>
      <c r="J134" s="17">
        <f t="shared" si="23"/>
        <v>1.0003325307355209</v>
      </c>
      <c r="K134">
        <f t="shared" si="25"/>
        <v>-2.7421692897378939E-3</v>
      </c>
      <c r="L134" s="37">
        <f t="shared" si="26"/>
        <v>7.5194924135816254E-6</v>
      </c>
      <c r="O134" s="11"/>
    </row>
    <row r="135" spans="1:20" ht="15.75" x14ac:dyDescent="0.25">
      <c r="A135" s="2">
        <v>40862</v>
      </c>
      <c r="B135">
        <v>3.91</v>
      </c>
      <c r="C135">
        <f t="shared" si="24"/>
        <v>-5.5555555555555448E-2</v>
      </c>
      <c r="D135">
        <v>2.0451000000000001</v>
      </c>
      <c r="E135">
        <v>0.63019999999999998</v>
      </c>
      <c r="F135">
        <v>10.820600000000001</v>
      </c>
      <c r="G135">
        <f t="shared" si="20"/>
        <v>12.8657</v>
      </c>
      <c r="H135">
        <f t="shared" si="21"/>
        <v>8.8642421200000001</v>
      </c>
      <c r="I135" s="17">
        <f t="shared" si="22"/>
        <v>3.3163972092165039E-4</v>
      </c>
      <c r="J135" s="17">
        <f t="shared" si="23"/>
        <v>1.0003316397209217</v>
      </c>
      <c r="K135">
        <f t="shared" si="25"/>
        <v>-5.5887195276477099E-2</v>
      </c>
      <c r="L135" s="37">
        <f t="shared" si="26"/>
        <v>3.1233785958710843E-3</v>
      </c>
      <c r="O135" s="11"/>
    </row>
    <row r="136" spans="1:20" ht="15.75" x14ac:dyDescent="0.25">
      <c r="A136" s="2">
        <v>40863</v>
      </c>
      <c r="B136">
        <v>3.9167999999999998</v>
      </c>
      <c r="C136">
        <f t="shared" si="24"/>
        <v>1.7391304347825307E-3</v>
      </c>
      <c r="D136">
        <v>2</v>
      </c>
      <c r="E136">
        <v>0.62790000000000001</v>
      </c>
      <c r="F136">
        <v>10.886900000000001</v>
      </c>
      <c r="G136">
        <f t="shared" si="20"/>
        <v>12.886900000000001</v>
      </c>
      <c r="H136">
        <f t="shared" si="21"/>
        <v>8.8358845099999996</v>
      </c>
      <c r="I136" s="17">
        <f t="shared" si="22"/>
        <v>3.3215445669232402E-4</v>
      </c>
      <c r="J136" s="17">
        <f t="shared" si="23"/>
        <v>1.0003321544566923</v>
      </c>
      <c r="K136">
        <f t="shared" si="25"/>
        <v>1.4069759780902067E-3</v>
      </c>
      <c r="L136" s="37">
        <f t="shared" si="26"/>
        <v>1.9795814029228938E-6</v>
      </c>
      <c r="O136" s="11"/>
    </row>
    <row r="137" spans="1:20" ht="15.75" x14ac:dyDescent="0.25">
      <c r="A137" s="2">
        <v>40864</v>
      </c>
      <c r="B137">
        <v>3.73</v>
      </c>
      <c r="C137">
        <f t="shared" si="24"/>
        <v>-4.769199346405225E-2</v>
      </c>
      <c r="D137">
        <v>1.9601999999999999</v>
      </c>
      <c r="E137">
        <v>0.63600000000000001</v>
      </c>
      <c r="F137">
        <v>10.960699999999999</v>
      </c>
      <c r="G137">
        <f t="shared" si="20"/>
        <v>12.9209</v>
      </c>
      <c r="H137">
        <f t="shared" si="21"/>
        <v>8.9312051999999991</v>
      </c>
      <c r="I137" s="17">
        <f t="shared" si="22"/>
        <v>3.3297977507795729E-4</v>
      </c>
      <c r="J137" s="17">
        <f t="shared" si="23"/>
        <v>1.000332979775078</v>
      </c>
      <c r="K137">
        <f t="shared" si="25"/>
        <v>-4.8024973239130207E-2</v>
      </c>
      <c r="L137" s="37">
        <f t="shared" si="26"/>
        <v>2.3063980546191728E-3</v>
      </c>
      <c r="O137" s="11"/>
    </row>
    <row r="138" spans="1:20" ht="15.75" x14ac:dyDescent="0.25">
      <c r="A138" s="2">
        <v>40865</v>
      </c>
      <c r="B138">
        <v>3.73</v>
      </c>
      <c r="C138">
        <f t="shared" si="24"/>
        <v>0</v>
      </c>
      <c r="D138">
        <v>2.0104000000000002</v>
      </c>
      <c r="E138">
        <v>0.63619999999999999</v>
      </c>
      <c r="F138">
        <v>10.9618</v>
      </c>
      <c r="G138">
        <f t="shared" si="20"/>
        <v>12.972200000000001</v>
      </c>
      <c r="H138">
        <f t="shared" si="21"/>
        <v>8.9842971600000006</v>
      </c>
      <c r="I138" s="17">
        <f t="shared" si="22"/>
        <v>3.3422456595233463E-4</v>
      </c>
      <c r="J138" s="17">
        <f t="shared" si="23"/>
        <v>1.0003342245659523</v>
      </c>
      <c r="K138">
        <f t="shared" si="25"/>
        <v>-3.3422456595233463E-4</v>
      </c>
      <c r="L138" s="37">
        <f t="shared" si="26"/>
        <v>1.1170606048602649E-7</v>
      </c>
      <c r="O138" s="11"/>
    </row>
    <row r="139" spans="1:20" ht="15.75" x14ac:dyDescent="0.25">
      <c r="A139" s="2">
        <v>40868</v>
      </c>
      <c r="B139">
        <v>3.56</v>
      </c>
      <c r="C139">
        <f t="shared" si="24"/>
        <v>-4.5576407506702395E-2</v>
      </c>
      <c r="D139">
        <v>1.9550000000000001</v>
      </c>
      <c r="E139">
        <v>0.65369999999999995</v>
      </c>
      <c r="F139">
        <v>11.0481</v>
      </c>
      <c r="G139">
        <f t="shared" si="20"/>
        <v>13.0031</v>
      </c>
      <c r="H139">
        <f t="shared" si="21"/>
        <v>9.1771429699999985</v>
      </c>
      <c r="I139" s="17">
        <f t="shared" si="22"/>
        <v>3.3497408026761377E-4</v>
      </c>
      <c r="J139" s="17">
        <f t="shared" si="23"/>
        <v>1.0003349740802676</v>
      </c>
      <c r="K139">
        <f t="shared" si="25"/>
        <v>-4.5911381586970008E-2</v>
      </c>
      <c r="L139" s="37">
        <f t="shared" si="26"/>
        <v>2.1078549592243689E-3</v>
      </c>
      <c r="O139" s="11"/>
    </row>
    <row r="140" spans="1:20" ht="15.75" x14ac:dyDescent="0.25">
      <c r="A140" s="2">
        <v>40869</v>
      </c>
      <c r="B140">
        <v>3.61</v>
      </c>
      <c r="C140">
        <f t="shared" si="24"/>
        <v>1.4044943820224668E-2</v>
      </c>
      <c r="D140">
        <v>1.917</v>
      </c>
      <c r="E140">
        <v>0.65290000000000004</v>
      </c>
      <c r="F140">
        <v>11.0787</v>
      </c>
      <c r="G140">
        <f t="shared" si="20"/>
        <v>12.995699999999999</v>
      </c>
      <c r="H140">
        <f t="shared" si="21"/>
        <v>9.1502832300000012</v>
      </c>
      <c r="I140" s="17">
        <f t="shared" si="22"/>
        <v>3.3479460354435275E-4</v>
      </c>
      <c r="J140" s="17">
        <f t="shared" si="23"/>
        <v>1.0003347946035444</v>
      </c>
      <c r="K140">
        <f t="shared" si="25"/>
        <v>1.3710149216680316E-2</v>
      </c>
      <c r="L140" s="37">
        <f t="shared" si="26"/>
        <v>1.8796819154363986E-4</v>
      </c>
      <c r="O140" s="11"/>
    </row>
    <row r="141" spans="1:20" ht="15.75" x14ac:dyDescent="0.25">
      <c r="A141" s="2">
        <v>40870</v>
      </c>
      <c r="B141">
        <v>3.51</v>
      </c>
      <c r="C141">
        <f t="shared" si="24"/>
        <v>-2.7700831024930775E-2</v>
      </c>
      <c r="D141">
        <v>1.8835</v>
      </c>
      <c r="E141">
        <v>0.65680000000000005</v>
      </c>
      <c r="F141">
        <v>11.1839</v>
      </c>
      <c r="G141">
        <f t="shared" si="20"/>
        <v>13.067399999999999</v>
      </c>
      <c r="H141">
        <f t="shared" si="21"/>
        <v>9.2290855199999999</v>
      </c>
      <c r="I141" s="17">
        <f t="shared" si="22"/>
        <v>3.3653309425774047E-4</v>
      </c>
      <c r="J141" s="17">
        <f t="shared" si="23"/>
        <v>1.0003365330942577</v>
      </c>
      <c r="K141">
        <f t="shared" si="25"/>
        <v>-2.8037364119188515E-2</v>
      </c>
      <c r="L141" s="37">
        <f t="shared" si="26"/>
        <v>7.8609378675195956E-4</v>
      </c>
      <c r="O141" s="11"/>
    </row>
    <row r="142" spans="1:20" ht="15.75" x14ac:dyDescent="0.25">
      <c r="A142" s="2">
        <v>40872</v>
      </c>
      <c r="B142">
        <v>3.44</v>
      </c>
      <c r="C142">
        <f t="shared" si="24"/>
        <v>-1.9943019943019898E-2</v>
      </c>
      <c r="D142">
        <v>1.9635</v>
      </c>
      <c r="E142">
        <v>0.65639999999999998</v>
      </c>
      <c r="F142">
        <v>11.217599999999999</v>
      </c>
      <c r="G142">
        <f t="shared" si="20"/>
        <v>13.181099999999999</v>
      </c>
      <c r="H142">
        <f t="shared" si="21"/>
        <v>9.3267326399999995</v>
      </c>
      <c r="I142" s="17">
        <f t="shared" si="22"/>
        <v>3.3928769494639965E-4</v>
      </c>
      <c r="J142" s="17">
        <f t="shared" si="23"/>
        <v>1.0003392876949464</v>
      </c>
      <c r="K142">
        <f t="shared" si="25"/>
        <v>-2.0282307637966297E-2</v>
      </c>
      <c r="L142" s="37">
        <f t="shared" si="26"/>
        <v>4.1137200312110599E-4</v>
      </c>
      <c r="O142" s="11"/>
    </row>
    <row r="143" spans="1:20" ht="15.75" x14ac:dyDescent="0.25">
      <c r="A143" s="2">
        <v>40875</v>
      </c>
      <c r="B143">
        <v>3.5</v>
      </c>
      <c r="C143">
        <f t="shared" si="24"/>
        <v>1.7441860465116296E-2</v>
      </c>
      <c r="D143">
        <v>1.9739</v>
      </c>
      <c r="E143">
        <v>0.65669999999999995</v>
      </c>
      <c r="F143">
        <v>11.093400000000001</v>
      </c>
      <c r="G143">
        <f t="shared" si="20"/>
        <v>13.067300000000001</v>
      </c>
      <c r="H143">
        <f t="shared" si="21"/>
        <v>9.2589357799999998</v>
      </c>
      <c r="I143" s="17">
        <f t="shared" si="22"/>
        <v>3.3653067035022133E-4</v>
      </c>
      <c r="J143" s="17">
        <f t="shared" si="23"/>
        <v>1.0003365306703502</v>
      </c>
      <c r="K143">
        <f t="shared" si="25"/>
        <v>1.7105329794766075E-2</v>
      </c>
      <c r="L143" s="37">
        <f t="shared" si="26"/>
        <v>2.9259230738771201E-4</v>
      </c>
      <c r="O143" s="11"/>
    </row>
    <row r="144" spans="1:20" ht="15.75" x14ac:dyDescent="0.25">
      <c r="A144" s="2">
        <v>40876</v>
      </c>
      <c r="B144">
        <v>3.26</v>
      </c>
      <c r="C144">
        <f t="shared" si="24"/>
        <v>-6.857142857142863E-2</v>
      </c>
      <c r="D144">
        <v>1.9912999999999998</v>
      </c>
      <c r="E144">
        <v>0.65510000000000002</v>
      </c>
      <c r="F144">
        <v>11.0587</v>
      </c>
      <c r="G144">
        <f t="shared" si="20"/>
        <v>13.05</v>
      </c>
      <c r="H144">
        <f t="shared" si="21"/>
        <v>9.235854370000002</v>
      </c>
      <c r="I144" s="17">
        <f t="shared" si="22"/>
        <v>3.361113021633777E-4</v>
      </c>
      <c r="J144" s="17">
        <f t="shared" si="23"/>
        <v>1.0003361113021634</v>
      </c>
      <c r="K144">
        <f t="shared" si="25"/>
        <v>-6.8907539873592008E-2</v>
      </c>
      <c r="L144" s="37">
        <f t="shared" si="26"/>
        <v>4.7482490514306726E-3</v>
      </c>
      <c r="O144" s="11"/>
    </row>
    <row r="145" spans="1:15" ht="15.75" x14ac:dyDescent="0.25">
      <c r="A145" s="2">
        <v>40877</v>
      </c>
      <c r="B145">
        <v>3.5300000000000002</v>
      </c>
      <c r="C145">
        <f t="shared" si="24"/>
        <v>8.2822085889570699E-2</v>
      </c>
      <c r="D145">
        <v>2.0680000000000001</v>
      </c>
      <c r="E145">
        <v>0.68220000000000003</v>
      </c>
      <c r="F145">
        <v>10.8675</v>
      </c>
      <c r="G145">
        <f t="shared" si="20"/>
        <v>12.935499999999999</v>
      </c>
      <c r="H145">
        <f t="shared" si="21"/>
        <v>9.4818084999999996</v>
      </c>
      <c r="I145" s="17">
        <f t="shared" si="22"/>
        <v>3.3333410044877887E-4</v>
      </c>
      <c r="J145" s="17">
        <f t="shared" si="23"/>
        <v>1.0003333341004488</v>
      </c>
      <c r="K145">
        <f t="shared" si="25"/>
        <v>8.248875178912192E-2</v>
      </c>
      <c r="L145" s="37">
        <f t="shared" si="26"/>
        <v>6.804394171727365E-3</v>
      </c>
      <c r="O145" s="11"/>
    </row>
    <row r="146" spans="1:15" ht="15.75" x14ac:dyDescent="0.25">
      <c r="A146" s="2">
        <v>40878</v>
      </c>
      <c r="B146">
        <v>3.56</v>
      </c>
      <c r="C146">
        <f t="shared" si="24"/>
        <v>8.4985835694050427E-3</v>
      </c>
      <c r="D146">
        <v>2.0872999999999999</v>
      </c>
      <c r="E146">
        <v>0.68640000000000001</v>
      </c>
      <c r="F146">
        <v>10.854699999999999</v>
      </c>
      <c r="G146">
        <f t="shared" si="20"/>
        <v>12.942</v>
      </c>
      <c r="H146">
        <f t="shared" si="21"/>
        <v>9.5379660800000003</v>
      </c>
      <c r="I146" s="17">
        <f t="shared" si="22"/>
        <v>3.3349183334974164E-4</v>
      </c>
      <c r="J146" s="17">
        <f t="shared" si="23"/>
        <v>1.0003334918333497</v>
      </c>
      <c r="K146">
        <f t="shared" si="25"/>
        <v>8.1650917360553011E-3</v>
      </c>
      <c r="L146" s="37">
        <f t="shared" si="26"/>
        <v>6.6668723058198567E-5</v>
      </c>
      <c r="O146" s="11"/>
    </row>
    <row r="147" spans="1:15" ht="15.75" x14ac:dyDescent="0.25">
      <c r="A147" s="2">
        <v>40879</v>
      </c>
      <c r="B147">
        <v>3.81</v>
      </c>
      <c r="C147">
        <f t="shared" si="24"/>
        <v>7.02247191011236E-2</v>
      </c>
      <c r="D147">
        <v>2.0331000000000001</v>
      </c>
      <c r="E147">
        <v>0.68600000000000005</v>
      </c>
      <c r="F147">
        <v>10.8354</v>
      </c>
      <c r="G147">
        <f t="shared" si="20"/>
        <v>12.868500000000001</v>
      </c>
      <c r="H147">
        <f t="shared" si="21"/>
        <v>9.4661843999999995</v>
      </c>
      <c r="I147" s="17">
        <f t="shared" si="22"/>
        <v>3.317077104174615E-4</v>
      </c>
      <c r="J147" s="17">
        <f t="shared" si="23"/>
        <v>1.0003317077104175</v>
      </c>
      <c r="K147">
        <f t="shared" si="25"/>
        <v>6.9893011390706139E-2</v>
      </c>
      <c r="L147" s="37">
        <f t="shared" si="26"/>
        <v>4.8850330412613784E-3</v>
      </c>
      <c r="O147" s="11"/>
    </row>
    <row r="148" spans="1:15" ht="15.75" x14ac:dyDescent="0.25">
      <c r="A148" s="2">
        <v>40882</v>
      </c>
      <c r="B148">
        <v>3.79</v>
      </c>
      <c r="C148">
        <f t="shared" si="24"/>
        <v>-5.2493438320210016E-3</v>
      </c>
      <c r="D148">
        <v>2.0436000000000001</v>
      </c>
      <c r="E148">
        <v>0.68420000000000003</v>
      </c>
      <c r="F148">
        <v>10.7803</v>
      </c>
      <c r="G148">
        <f t="shared" si="20"/>
        <v>12.8239</v>
      </c>
      <c r="H148">
        <f t="shared" si="21"/>
        <v>9.4194812600000013</v>
      </c>
      <c r="I148" s="17">
        <f t="shared" si="22"/>
        <v>3.3062453483689858E-4</v>
      </c>
      <c r="J148" s="17">
        <f t="shared" si="23"/>
        <v>1.0003306245348369</v>
      </c>
      <c r="K148">
        <f t="shared" si="25"/>
        <v>-5.5799683668579002E-3</v>
      </c>
      <c r="L148" s="37">
        <f t="shared" si="26"/>
        <v>3.1136046975134823E-5</v>
      </c>
      <c r="O148" s="11"/>
    </row>
    <row r="149" spans="1:15" ht="15.75" x14ac:dyDescent="0.25">
      <c r="A149" s="2">
        <v>40883</v>
      </c>
      <c r="B149">
        <v>3.67</v>
      </c>
      <c r="C149">
        <f t="shared" si="24"/>
        <v>-3.1662269129287629E-2</v>
      </c>
      <c r="D149">
        <v>2.0891000000000002</v>
      </c>
      <c r="E149">
        <v>0.68389999999999995</v>
      </c>
      <c r="F149">
        <v>10.765000000000001</v>
      </c>
      <c r="G149">
        <f t="shared" si="20"/>
        <v>12.854100000000001</v>
      </c>
      <c r="H149">
        <f t="shared" si="21"/>
        <v>9.4512834999999988</v>
      </c>
      <c r="I149" s="17">
        <f t="shared" si="22"/>
        <v>3.3135803223283133E-4</v>
      </c>
      <c r="J149" s="17">
        <f t="shared" si="23"/>
        <v>1.0003313580322328</v>
      </c>
      <c r="K149">
        <f t="shared" si="25"/>
        <v>-3.199362716152046E-2</v>
      </c>
      <c r="L149" s="37">
        <f t="shared" si="26"/>
        <v>1.0235921789503797E-3</v>
      </c>
      <c r="O149" s="11"/>
    </row>
    <row r="150" spans="1:15" ht="15.75" x14ac:dyDescent="0.25">
      <c r="A150" s="2">
        <v>40884</v>
      </c>
      <c r="B150">
        <v>3.7</v>
      </c>
      <c r="C150">
        <f t="shared" si="24"/>
        <v>8.1743869209809951E-3</v>
      </c>
      <c r="D150">
        <v>2.0295999999999998</v>
      </c>
      <c r="E150">
        <v>0.68410000000000004</v>
      </c>
      <c r="F150">
        <v>10.712</v>
      </c>
      <c r="G150">
        <f t="shared" si="20"/>
        <v>12.7416</v>
      </c>
      <c r="H150">
        <f t="shared" si="21"/>
        <v>9.3576791999999998</v>
      </c>
      <c r="I150" s="17">
        <f t="shared" si="22"/>
        <v>3.2862463870353409E-4</v>
      </c>
      <c r="J150" s="17">
        <f t="shared" si="23"/>
        <v>1.0003286246387035</v>
      </c>
      <c r="K150">
        <f t="shared" si="25"/>
        <v>7.845762282277461E-3</v>
      </c>
      <c r="L150" s="37">
        <f t="shared" si="26"/>
        <v>6.1555985790007637E-5</v>
      </c>
      <c r="O150" s="11"/>
    </row>
    <row r="151" spans="1:15" ht="15.75" x14ac:dyDescent="0.25">
      <c r="A151" s="2">
        <v>40885</v>
      </c>
      <c r="B151">
        <v>3.67</v>
      </c>
      <c r="C151">
        <f t="shared" si="24"/>
        <v>-8.1081081081081745E-3</v>
      </c>
      <c r="D151">
        <v>1.9704000000000002</v>
      </c>
      <c r="E151">
        <v>0.6825</v>
      </c>
      <c r="F151">
        <v>10.7911</v>
      </c>
      <c r="G151">
        <f t="shared" si="20"/>
        <v>12.7615</v>
      </c>
      <c r="H151">
        <f t="shared" si="21"/>
        <v>9.3353257500000009</v>
      </c>
      <c r="I151" s="17">
        <f t="shared" si="22"/>
        <v>3.2910834361121744E-4</v>
      </c>
      <c r="J151" s="17">
        <f t="shared" si="23"/>
        <v>1.0003291083436112</v>
      </c>
      <c r="K151">
        <f t="shared" si="25"/>
        <v>-8.4372164517193919E-3</v>
      </c>
      <c r="L151" s="37">
        <f t="shared" si="26"/>
        <v>7.1186621453164366E-5</v>
      </c>
      <c r="O151" s="11"/>
    </row>
    <row r="152" spans="1:15" ht="15.75" x14ac:dyDescent="0.25">
      <c r="A152" s="2">
        <v>40886</v>
      </c>
      <c r="B152">
        <v>3.61</v>
      </c>
      <c r="C152">
        <f t="shared" si="24"/>
        <v>-1.6348773841961869E-2</v>
      </c>
      <c r="D152">
        <v>2.0611000000000002</v>
      </c>
      <c r="E152">
        <v>0.67789999999999995</v>
      </c>
      <c r="F152">
        <v>10.7165</v>
      </c>
      <c r="G152">
        <f t="shared" si="20"/>
        <v>12.7776</v>
      </c>
      <c r="H152">
        <f t="shared" si="21"/>
        <v>9.3258153499999992</v>
      </c>
      <c r="I152" s="17">
        <f t="shared" si="22"/>
        <v>3.294996204636913E-4</v>
      </c>
      <c r="J152" s="17">
        <f t="shared" si="23"/>
        <v>1.0003294996204637</v>
      </c>
      <c r="K152">
        <f t="shared" si="25"/>
        <v>-1.667827346242556E-2</v>
      </c>
      <c r="L152" s="37">
        <f t="shared" si="26"/>
        <v>2.7816480568744868E-4</v>
      </c>
      <c r="O152" s="11"/>
    </row>
    <row r="153" spans="1:15" ht="15.75" x14ac:dyDescent="0.25">
      <c r="A153" s="2">
        <v>40889</v>
      </c>
      <c r="B153">
        <v>3.56</v>
      </c>
      <c r="C153">
        <f t="shared" si="24"/>
        <v>-1.3850415512465325E-2</v>
      </c>
      <c r="D153">
        <v>2.0121000000000002</v>
      </c>
      <c r="E153">
        <v>0.67889999999999995</v>
      </c>
      <c r="F153">
        <v>10.785399999999999</v>
      </c>
      <c r="G153">
        <f t="shared" si="20"/>
        <v>12.797499999999999</v>
      </c>
      <c r="H153">
        <f t="shared" si="21"/>
        <v>9.3343080599999979</v>
      </c>
      <c r="I153" s="17">
        <f t="shared" si="22"/>
        <v>3.299831714032031E-4</v>
      </c>
      <c r="J153" s="17">
        <f t="shared" si="23"/>
        <v>1.0003299831714032</v>
      </c>
      <c r="K153">
        <f t="shared" si="25"/>
        <v>-1.4180398683868528E-2</v>
      </c>
      <c r="L153" s="37">
        <f t="shared" si="26"/>
        <v>2.0108370683346029E-4</v>
      </c>
      <c r="O153" s="11"/>
    </row>
    <row r="154" spans="1:15" ht="15.75" x14ac:dyDescent="0.25">
      <c r="A154" s="2">
        <v>40890</v>
      </c>
      <c r="B154">
        <v>3.49</v>
      </c>
      <c r="C154">
        <f t="shared" si="24"/>
        <v>-1.9662921348314561E-2</v>
      </c>
      <c r="D154">
        <v>1.9651000000000001</v>
      </c>
      <c r="E154">
        <v>0.68049999999999999</v>
      </c>
      <c r="F154">
        <v>10.824</v>
      </c>
      <c r="G154">
        <f t="shared" si="20"/>
        <v>12.789099999999999</v>
      </c>
      <c r="H154">
        <f t="shared" si="21"/>
        <v>9.3308319999999991</v>
      </c>
      <c r="I154" s="17">
        <f t="shared" si="22"/>
        <v>3.2977906982600835E-4</v>
      </c>
      <c r="J154" s="17">
        <f t="shared" si="23"/>
        <v>1.000329779069826</v>
      </c>
      <c r="K154">
        <f t="shared" si="25"/>
        <v>-1.9992700418140569E-2</v>
      </c>
      <c r="L154" s="37">
        <f t="shared" si="26"/>
        <v>3.9970807000951812E-4</v>
      </c>
      <c r="O154" s="11"/>
    </row>
    <row r="155" spans="1:15" ht="15.75" x14ac:dyDescent="0.25">
      <c r="A155" s="2">
        <v>40891</v>
      </c>
      <c r="B155">
        <v>3.45</v>
      </c>
      <c r="C155">
        <f t="shared" si="24"/>
        <v>-1.1461318051575941E-2</v>
      </c>
      <c r="D155">
        <v>1.9026999999999998</v>
      </c>
      <c r="E155">
        <v>0.68110000000000004</v>
      </c>
      <c r="F155">
        <v>10.8727</v>
      </c>
      <c r="G155">
        <f t="shared" si="20"/>
        <v>12.775399999999999</v>
      </c>
      <c r="H155">
        <f t="shared" si="21"/>
        <v>9.3080959700000001</v>
      </c>
      <c r="I155" s="17">
        <f t="shared" si="22"/>
        <v>3.2944615734753491E-4</v>
      </c>
      <c r="J155" s="17">
        <f t="shared" si="23"/>
        <v>1.0003294461573475</v>
      </c>
      <c r="K155">
        <f t="shared" si="25"/>
        <v>-1.1790764208923476E-2</v>
      </c>
      <c r="L155" s="37">
        <f t="shared" si="26"/>
        <v>1.3902212063043084E-4</v>
      </c>
      <c r="O155" s="11"/>
    </row>
    <row r="156" spans="1:15" ht="15.75" x14ac:dyDescent="0.25">
      <c r="A156" s="2">
        <v>40892</v>
      </c>
      <c r="B156">
        <v>3.38</v>
      </c>
      <c r="C156">
        <f t="shared" si="24"/>
        <v>-2.028985507246385E-2</v>
      </c>
      <c r="D156">
        <v>1.9079000000000002</v>
      </c>
      <c r="E156">
        <v>0.67989999999999995</v>
      </c>
      <c r="F156">
        <v>10.851800000000001</v>
      </c>
      <c r="G156">
        <f t="shared" si="20"/>
        <v>12.7597</v>
      </c>
      <c r="H156">
        <f t="shared" si="21"/>
        <v>9.2860388199999999</v>
      </c>
      <c r="I156" s="17">
        <f t="shared" si="22"/>
        <v>3.2906459491055529E-4</v>
      </c>
      <c r="J156" s="17">
        <f t="shared" si="23"/>
        <v>1.0003290645949106</v>
      </c>
      <c r="K156">
        <f t="shared" si="25"/>
        <v>-2.0618919667374405E-2</v>
      </c>
      <c r="L156" s="37">
        <f t="shared" si="26"/>
        <v>4.2513984824963904E-4</v>
      </c>
      <c r="O156" s="11"/>
    </row>
    <row r="157" spans="1:15" ht="15.75" x14ac:dyDescent="0.25">
      <c r="A157" s="2">
        <v>40893</v>
      </c>
      <c r="B157">
        <v>3.32</v>
      </c>
      <c r="C157">
        <f t="shared" si="24"/>
        <v>-1.7751479289940846E-2</v>
      </c>
      <c r="D157">
        <v>1.8473999999999999</v>
      </c>
      <c r="E157">
        <v>0.67930000000000001</v>
      </c>
      <c r="F157">
        <v>10.8497</v>
      </c>
      <c r="G157">
        <f t="shared" si="20"/>
        <v>12.697100000000001</v>
      </c>
      <c r="H157">
        <f t="shared" si="21"/>
        <v>9.2176012099999998</v>
      </c>
      <c r="I157" s="17">
        <f t="shared" si="22"/>
        <v>3.2754267887113997E-4</v>
      </c>
      <c r="J157" s="17">
        <f t="shared" si="23"/>
        <v>1.0003275426788711</v>
      </c>
      <c r="K157">
        <f t="shared" si="25"/>
        <v>-1.8079021968811986E-2</v>
      </c>
      <c r="L157" s="37">
        <f t="shared" si="26"/>
        <v>3.2685103534878642E-4</v>
      </c>
      <c r="O157" s="11"/>
    </row>
    <row r="158" spans="1:15" ht="15.75" x14ac:dyDescent="0.25">
      <c r="A158" s="2">
        <v>40896</v>
      </c>
      <c r="B158">
        <v>3.3</v>
      </c>
      <c r="C158">
        <f t="shared" si="24"/>
        <v>-6.0240963855421742E-3</v>
      </c>
      <c r="D158">
        <v>1.8096000000000001</v>
      </c>
      <c r="E158">
        <v>0.67349999999999999</v>
      </c>
      <c r="F158">
        <v>10.8756</v>
      </c>
      <c r="G158">
        <f t="shared" si="20"/>
        <v>12.6852</v>
      </c>
      <c r="H158">
        <f t="shared" si="21"/>
        <v>9.1343166</v>
      </c>
      <c r="I158" s="17">
        <f t="shared" si="22"/>
        <v>3.2725327359117706E-4</v>
      </c>
      <c r="J158" s="17">
        <f t="shared" si="23"/>
        <v>1.0003272532735912</v>
      </c>
      <c r="K158">
        <f t="shared" si="25"/>
        <v>-6.3513496591333513E-3</v>
      </c>
      <c r="L158" s="37">
        <f t="shared" si="26"/>
        <v>4.0339642492573339E-5</v>
      </c>
      <c r="O158" s="11"/>
    </row>
    <row r="159" spans="1:15" ht="15.75" x14ac:dyDescent="0.25">
      <c r="A159" s="2">
        <v>40897</v>
      </c>
      <c r="B159">
        <v>3.31</v>
      </c>
      <c r="C159">
        <f t="shared" si="24"/>
        <v>3.0303030303031006E-3</v>
      </c>
      <c r="D159">
        <v>1.9233</v>
      </c>
      <c r="E159">
        <v>0.6673</v>
      </c>
      <c r="F159">
        <v>10.7599</v>
      </c>
      <c r="G159">
        <f t="shared" si="20"/>
        <v>12.683199999999999</v>
      </c>
      <c r="H159">
        <f t="shared" si="21"/>
        <v>9.1033812699999999</v>
      </c>
      <c r="I159" s="17">
        <f t="shared" si="22"/>
        <v>3.2720463105651021E-4</v>
      </c>
      <c r="J159" s="17">
        <f t="shared" si="23"/>
        <v>1.0003272046310565</v>
      </c>
      <c r="K159">
        <f t="shared" si="25"/>
        <v>2.7030983992465903E-3</v>
      </c>
      <c r="L159" s="37">
        <f t="shared" si="26"/>
        <v>7.3067409560094789E-6</v>
      </c>
      <c r="O159" s="11"/>
    </row>
    <row r="160" spans="1:15" ht="15.75" x14ac:dyDescent="0.25">
      <c r="A160" s="2">
        <v>40898</v>
      </c>
      <c r="B160">
        <v>3.43</v>
      </c>
      <c r="C160">
        <f t="shared" si="24"/>
        <v>3.6253776435045348E-2</v>
      </c>
      <c r="D160">
        <v>1.9668000000000001</v>
      </c>
      <c r="E160">
        <v>0.66790000000000005</v>
      </c>
      <c r="F160">
        <v>10.714700000000001</v>
      </c>
      <c r="G160">
        <f t="shared" si="20"/>
        <v>12.6815</v>
      </c>
      <c r="H160">
        <f t="shared" si="21"/>
        <v>9.1231481300000006</v>
      </c>
      <c r="I160" s="17">
        <f t="shared" si="22"/>
        <v>3.2716328422521812E-4</v>
      </c>
      <c r="J160" s="17">
        <f t="shared" si="23"/>
        <v>1.0003271632842252</v>
      </c>
      <c r="K160">
        <f t="shared" si="25"/>
        <v>3.592661315082013E-2</v>
      </c>
      <c r="L160" s="37">
        <f t="shared" si="26"/>
        <v>1.2907215324886819E-3</v>
      </c>
      <c r="O160" s="11"/>
    </row>
    <row r="161" spans="1:15" ht="15.75" x14ac:dyDescent="0.25">
      <c r="A161" s="2">
        <v>40899</v>
      </c>
      <c r="B161">
        <v>3.69</v>
      </c>
      <c r="C161">
        <f t="shared" si="24"/>
        <v>7.5801749271136962E-2</v>
      </c>
      <c r="D161">
        <v>1.9476</v>
      </c>
      <c r="E161">
        <v>0.67589999999999995</v>
      </c>
      <c r="F161">
        <v>10.682700000000001</v>
      </c>
      <c r="G161">
        <f t="shared" si="20"/>
        <v>12.6303</v>
      </c>
      <c r="H161">
        <f t="shared" si="21"/>
        <v>9.1680369299999995</v>
      </c>
      <c r="I161" s="17">
        <f t="shared" si="22"/>
        <v>3.2591772336121316E-4</v>
      </c>
      <c r="J161" s="17">
        <f t="shared" si="23"/>
        <v>1.0003259177233612</v>
      </c>
      <c r="K161">
        <f t="shared" si="25"/>
        <v>7.5475831547775749E-2</v>
      </c>
      <c r="L161" s="37">
        <f t="shared" si="26"/>
        <v>5.6966011478282209E-3</v>
      </c>
      <c r="O161" s="11"/>
    </row>
    <row r="162" spans="1:15" ht="15.75" x14ac:dyDescent="0.25">
      <c r="A162" s="2">
        <v>40900</v>
      </c>
      <c r="B162">
        <v>3.66</v>
      </c>
      <c r="C162">
        <f t="shared" si="24"/>
        <v>-8.1300813008129552E-3</v>
      </c>
      <c r="D162">
        <v>2.0244</v>
      </c>
      <c r="E162">
        <v>0.67359999999999998</v>
      </c>
      <c r="F162">
        <v>10.636200000000001</v>
      </c>
      <c r="G162">
        <f t="shared" si="20"/>
        <v>12.660600000000001</v>
      </c>
      <c r="H162">
        <f t="shared" si="21"/>
        <v>9.1889443200000009</v>
      </c>
      <c r="I162" s="17">
        <f t="shared" si="22"/>
        <v>3.2665491057426443E-4</v>
      </c>
      <c r="J162" s="17">
        <f t="shared" si="23"/>
        <v>1.0003266549105743</v>
      </c>
      <c r="K162">
        <f t="shared" si="25"/>
        <v>-8.4567362113872196E-3</v>
      </c>
      <c r="L162" s="37">
        <f t="shared" si="26"/>
        <v>7.151638734898787E-5</v>
      </c>
      <c r="O162" s="11"/>
    </row>
    <row r="163" spans="1:15" ht="15.75" x14ac:dyDescent="0.25">
      <c r="A163" s="2">
        <v>40904</v>
      </c>
      <c r="B163">
        <v>3.5300000000000002</v>
      </c>
      <c r="C163">
        <f t="shared" si="24"/>
        <v>-3.5519125683060079E-2</v>
      </c>
      <c r="D163">
        <v>2.0051999999999999</v>
      </c>
      <c r="E163">
        <v>0.67569999999999997</v>
      </c>
      <c r="F163">
        <v>10.638199999999999</v>
      </c>
      <c r="G163">
        <f t="shared" si="20"/>
        <v>12.6434</v>
      </c>
      <c r="H163">
        <f t="shared" si="21"/>
        <v>9.1934317399999994</v>
      </c>
      <c r="I163" s="17">
        <f t="shared" si="22"/>
        <v>3.2623646553164853E-4</v>
      </c>
      <c r="J163" s="17">
        <f t="shared" si="23"/>
        <v>1.0003262364655316</v>
      </c>
      <c r="K163">
        <f t="shared" si="25"/>
        <v>-3.5845362148591728E-2</v>
      </c>
      <c r="L163" s="37">
        <f t="shared" si="26"/>
        <v>1.2848899875636925E-3</v>
      </c>
      <c r="O163" s="11"/>
    </row>
    <row r="164" spans="1:15" ht="15.75" x14ac:dyDescent="0.25">
      <c r="A164" s="2">
        <v>40905</v>
      </c>
      <c r="B164">
        <v>3.51</v>
      </c>
      <c r="C164">
        <f t="shared" si="24"/>
        <v>-5.6657223796035298E-3</v>
      </c>
      <c r="D164">
        <v>1.9161999999999999</v>
      </c>
      <c r="E164">
        <v>0.6754</v>
      </c>
      <c r="F164">
        <v>10.702400000000001</v>
      </c>
      <c r="G164">
        <f t="shared" si="20"/>
        <v>12.618600000000001</v>
      </c>
      <c r="H164">
        <f t="shared" si="21"/>
        <v>9.1446009600000018</v>
      </c>
      <c r="I164" s="17">
        <f t="shared" si="22"/>
        <v>3.2563301398225164E-4</v>
      </c>
      <c r="J164" s="17">
        <f t="shared" si="23"/>
        <v>1.0003256330139823</v>
      </c>
      <c r="K164">
        <f t="shared" si="25"/>
        <v>-5.9913553935857814E-3</v>
      </c>
      <c r="L164" s="37">
        <f t="shared" si="26"/>
        <v>3.5896339452249434E-5</v>
      </c>
      <c r="O164" s="11"/>
    </row>
    <row r="165" spans="1:15" ht="15.75" x14ac:dyDescent="0.25">
      <c r="A165" s="2">
        <v>40906</v>
      </c>
      <c r="B165">
        <v>3.39</v>
      </c>
      <c r="C165">
        <f t="shared" si="24"/>
        <v>-3.4188034188034094E-2</v>
      </c>
      <c r="D165">
        <v>1.8988</v>
      </c>
      <c r="E165">
        <v>0.67049999999999998</v>
      </c>
      <c r="F165">
        <v>10.6609</v>
      </c>
      <c r="G165">
        <f t="shared" si="20"/>
        <v>12.559699999999999</v>
      </c>
      <c r="H165">
        <f t="shared" si="21"/>
        <v>9.0469334499999992</v>
      </c>
      <c r="I165" s="17">
        <f t="shared" si="22"/>
        <v>3.2419928525806441E-4</v>
      </c>
      <c r="J165" s="17">
        <f t="shared" si="23"/>
        <v>1.0003241992852581</v>
      </c>
      <c r="K165">
        <f t="shared" si="25"/>
        <v>-3.4512233473292159E-2</v>
      </c>
      <c r="L165" s="37">
        <f t="shared" si="26"/>
        <v>1.1910942593150277E-3</v>
      </c>
      <c r="O165" s="11"/>
    </row>
    <row r="166" spans="1:15" ht="15.75" x14ac:dyDescent="0.25">
      <c r="A166" s="2">
        <v>40907</v>
      </c>
      <c r="B166">
        <v>3.38</v>
      </c>
      <c r="C166">
        <f t="shared" si="24"/>
        <v>-2.9498525073746993E-3</v>
      </c>
      <c r="D166">
        <v>1.8761999999999999</v>
      </c>
      <c r="E166">
        <v>0.67049999999999998</v>
      </c>
      <c r="F166">
        <v>10.686999999999999</v>
      </c>
      <c r="G166">
        <f t="shared" si="20"/>
        <v>12.563199999999998</v>
      </c>
      <c r="H166">
        <f t="shared" si="21"/>
        <v>9.0418334999999992</v>
      </c>
      <c r="I166" s="17">
        <f t="shared" si="22"/>
        <v>3.242845022686236E-4</v>
      </c>
      <c r="J166" s="17">
        <f t="shared" si="23"/>
        <v>1.0003242845022686</v>
      </c>
      <c r="K166">
        <f t="shared" si="25"/>
        <v>-3.2741370096433229E-3</v>
      </c>
      <c r="L166" s="37">
        <f t="shared" si="26"/>
        <v>1.071997315791612E-5</v>
      </c>
      <c r="O166" s="11"/>
    </row>
    <row r="167" spans="1:15" ht="15.75" x14ac:dyDescent="0.25">
      <c r="A167" s="2">
        <v>40911</v>
      </c>
      <c r="B167">
        <v>3.67</v>
      </c>
      <c r="C167">
        <f t="shared" si="24"/>
        <v>8.5798816568047345E-2</v>
      </c>
      <c r="D167">
        <v>1.9474</v>
      </c>
      <c r="E167">
        <v>0.68779999999999997</v>
      </c>
      <c r="F167">
        <v>11.0021</v>
      </c>
      <c r="G167">
        <f t="shared" si="20"/>
        <v>12.9495</v>
      </c>
      <c r="H167">
        <f t="shared" si="21"/>
        <v>9.51464438</v>
      </c>
      <c r="I167" s="17">
        <f t="shared" si="22"/>
        <v>3.3367382160220949E-4</v>
      </c>
      <c r="J167" s="17">
        <f t="shared" si="23"/>
        <v>1.0003336738216022</v>
      </c>
      <c r="K167">
        <f t="shared" si="25"/>
        <v>8.5465142746445136E-2</v>
      </c>
      <c r="L167" s="37">
        <f t="shared" si="26"/>
        <v>7.3042906246702432E-3</v>
      </c>
      <c r="O167" s="11"/>
    </row>
    <row r="168" spans="1:15" ht="15.75" x14ac:dyDescent="0.25">
      <c r="A168" s="2">
        <v>40912</v>
      </c>
      <c r="B168">
        <v>3.64</v>
      </c>
      <c r="C168">
        <f t="shared" si="24"/>
        <v>-8.1743869209808737E-3</v>
      </c>
      <c r="D168">
        <v>1.9771000000000001</v>
      </c>
      <c r="E168">
        <v>0.68779999999999997</v>
      </c>
      <c r="F168">
        <v>11.111700000000001</v>
      </c>
      <c r="G168">
        <f t="shared" si="20"/>
        <v>13.088800000000001</v>
      </c>
      <c r="H168">
        <f t="shared" si="21"/>
        <v>9.6197272600000012</v>
      </c>
      <c r="I168" s="17">
        <f t="shared" si="22"/>
        <v>3.3705176129728009E-4</v>
      </c>
      <c r="J168" s="17">
        <f t="shared" si="23"/>
        <v>1.0003370517612973</v>
      </c>
      <c r="K168">
        <f t="shared" si="25"/>
        <v>-8.5114386822781538E-3</v>
      </c>
      <c r="L168" s="37">
        <f t="shared" si="26"/>
        <v>7.2444588442180873E-5</v>
      </c>
      <c r="O168" s="11"/>
    </row>
    <row r="169" spans="1:15" ht="15.75" x14ac:dyDescent="0.25">
      <c r="A169" s="2">
        <v>40913</v>
      </c>
      <c r="B169">
        <v>3.56</v>
      </c>
      <c r="C169">
        <f t="shared" si="24"/>
        <v>-2.1978021978021997E-2</v>
      </c>
      <c r="D169">
        <v>1.9946000000000002</v>
      </c>
      <c r="E169">
        <v>0.68810000000000004</v>
      </c>
      <c r="F169">
        <v>11.1309</v>
      </c>
      <c r="G169">
        <f t="shared" si="20"/>
        <v>13.125500000000001</v>
      </c>
      <c r="H169">
        <f t="shared" si="21"/>
        <v>9.6537722900000009</v>
      </c>
      <c r="I169" s="17">
        <f t="shared" si="22"/>
        <v>3.3794102321094144E-4</v>
      </c>
      <c r="J169" s="17">
        <f t="shared" si="23"/>
        <v>1.0003379410232109</v>
      </c>
      <c r="K169">
        <f t="shared" si="25"/>
        <v>-2.2315963001232939E-2</v>
      </c>
      <c r="L169" s="37">
        <f t="shared" si="26"/>
        <v>4.980022046723974E-4</v>
      </c>
      <c r="O169" s="11"/>
    </row>
    <row r="170" spans="1:15" ht="15.75" x14ac:dyDescent="0.25">
      <c r="A170" s="2">
        <v>40914</v>
      </c>
      <c r="B170">
        <v>3.58</v>
      </c>
      <c r="C170">
        <f t="shared" si="24"/>
        <v>5.6179775280898927E-3</v>
      </c>
      <c r="D170">
        <v>1.9578</v>
      </c>
      <c r="E170">
        <v>0.68799999999999994</v>
      </c>
      <c r="F170">
        <v>11.25</v>
      </c>
      <c r="G170">
        <f t="shared" si="20"/>
        <v>13.207800000000001</v>
      </c>
      <c r="H170">
        <f t="shared" si="21"/>
        <v>9.6977999999999991</v>
      </c>
      <c r="I170" s="17">
        <f t="shared" si="22"/>
        <v>3.399341535672562E-4</v>
      </c>
      <c r="J170" s="17">
        <f t="shared" si="23"/>
        <v>1.0003399341535673</v>
      </c>
      <c r="K170">
        <f t="shared" si="25"/>
        <v>5.2780433745226365E-3</v>
      </c>
      <c r="L170" s="37">
        <f t="shared" si="26"/>
        <v>2.78577418633423E-5</v>
      </c>
      <c r="O170" s="11"/>
    </row>
    <row r="171" spans="1:15" ht="15.75" x14ac:dyDescent="0.25">
      <c r="A171" s="2">
        <v>40917</v>
      </c>
      <c r="B171">
        <v>3.48</v>
      </c>
      <c r="C171">
        <f t="shared" si="24"/>
        <v>-2.7932960893854771E-2</v>
      </c>
      <c r="D171">
        <v>1.9578</v>
      </c>
      <c r="E171">
        <v>0.67559999999999998</v>
      </c>
      <c r="F171">
        <v>11.255000000000001</v>
      </c>
      <c r="G171">
        <f t="shared" si="20"/>
        <v>13.212800000000001</v>
      </c>
      <c r="H171">
        <f t="shared" si="21"/>
        <v>9.5616780000000006</v>
      </c>
      <c r="I171" s="17">
        <f t="shared" si="22"/>
        <v>3.4005519633106829E-4</v>
      </c>
      <c r="J171" s="17">
        <f t="shared" si="23"/>
        <v>1.0003400551963311</v>
      </c>
      <c r="K171">
        <f t="shared" si="25"/>
        <v>-2.8273016090185839E-2</v>
      </c>
      <c r="L171" s="37">
        <f t="shared" si="26"/>
        <v>7.9936343883590737E-4</v>
      </c>
      <c r="O171" s="11"/>
    </row>
    <row r="172" spans="1:15" ht="15.75" x14ac:dyDescent="0.25">
      <c r="A172" s="2">
        <v>40918</v>
      </c>
      <c r="B172">
        <v>3.31</v>
      </c>
      <c r="C172">
        <f t="shared" si="24"/>
        <v>-4.885057471264366E-2</v>
      </c>
      <c r="D172">
        <v>1.9683000000000002</v>
      </c>
      <c r="E172">
        <v>0.67010000000000003</v>
      </c>
      <c r="F172">
        <v>11.257300000000001</v>
      </c>
      <c r="G172">
        <f t="shared" si="20"/>
        <v>13.2256</v>
      </c>
      <c r="H172">
        <f t="shared" si="21"/>
        <v>9.5118167300000014</v>
      </c>
      <c r="I172" s="17">
        <f t="shared" si="22"/>
        <v>3.4036504151502278E-4</v>
      </c>
      <c r="J172" s="17">
        <f t="shared" si="23"/>
        <v>1.000340365041515</v>
      </c>
      <c r="K172">
        <f t="shared" si="25"/>
        <v>-4.9190939754158683E-2</v>
      </c>
      <c r="L172" s="37">
        <f t="shared" si="26"/>
        <v>2.419748553897269E-3</v>
      </c>
      <c r="O172" s="11"/>
    </row>
    <row r="173" spans="1:15" ht="15.75" x14ac:dyDescent="0.25">
      <c r="A173" s="2">
        <v>40919</v>
      </c>
      <c r="B173">
        <v>3.25</v>
      </c>
      <c r="C173">
        <f t="shared" si="24"/>
        <v>-1.8126888217522674E-2</v>
      </c>
      <c r="D173">
        <v>1.9036999999999999</v>
      </c>
      <c r="E173">
        <v>0.67010000000000003</v>
      </c>
      <c r="F173">
        <v>11.259600000000001</v>
      </c>
      <c r="G173">
        <f t="shared" si="20"/>
        <v>13.163300000000001</v>
      </c>
      <c r="H173">
        <f t="shared" si="21"/>
        <v>9.4487579600000018</v>
      </c>
      <c r="I173" s="17">
        <f t="shared" si="22"/>
        <v>3.3885663803534527E-4</v>
      </c>
      <c r="J173" s="17">
        <f t="shared" si="23"/>
        <v>1.0003388566380353</v>
      </c>
      <c r="K173">
        <f t="shared" si="25"/>
        <v>-1.8465744855558019E-2</v>
      </c>
      <c r="L173" s="37">
        <f t="shared" si="26"/>
        <v>3.4098373307056746E-4</v>
      </c>
      <c r="O173" s="11"/>
    </row>
    <row r="174" spans="1:15" ht="15.75" x14ac:dyDescent="0.25">
      <c r="A174" s="2">
        <v>40920</v>
      </c>
      <c r="B174">
        <v>3.29</v>
      </c>
      <c r="C174">
        <f t="shared" si="24"/>
        <v>1.2307692307692318E-2</v>
      </c>
      <c r="D174">
        <v>1.9228000000000001</v>
      </c>
      <c r="E174">
        <v>0.6552</v>
      </c>
      <c r="F174">
        <v>11.212899999999999</v>
      </c>
      <c r="G174">
        <f t="shared" si="20"/>
        <v>13.1357</v>
      </c>
      <c r="H174">
        <f t="shared" si="21"/>
        <v>9.2694920799999991</v>
      </c>
      <c r="I174" s="17">
        <f t="shared" si="22"/>
        <v>3.3818812393149322E-4</v>
      </c>
      <c r="J174" s="17">
        <f t="shared" si="23"/>
        <v>1.0003381881239315</v>
      </c>
      <c r="K174">
        <f t="shared" si="25"/>
        <v>1.1969504183760825E-2</v>
      </c>
      <c r="L174" s="37">
        <f t="shared" si="26"/>
        <v>1.4326903040506788E-4</v>
      </c>
      <c r="O174" s="11"/>
    </row>
    <row r="175" spans="1:15" ht="15.75" x14ac:dyDescent="0.25">
      <c r="A175" s="2">
        <v>40921</v>
      </c>
      <c r="B175">
        <v>3.2500999999999998</v>
      </c>
      <c r="C175">
        <f t="shared" si="24"/>
        <v>-1.2127659574468166E-2</v>
      </c>
      <c r="D175">
        <v>1.8635999999999999</v>
      </c>
      <c r="E175">
        <v>0.65690000000000004</v>
      </c>
      <c r="F175">
        <v>11.2049</v>
      </c>
      <c r="G175">
        <f t="shared" si="20"/>
        <v>13.0685</v>
      </c>
      <c r="H175">
        <f t="shared" si="21"/>
        <v>9.224098810000001</v>
      </c>
      <c r="I175" s="17">
        <f t="shared" si="22"/>
        <v>3.3655975709967478E-4</v>
      </c>
      <c r="J175" s="17">
        <f t="shared" si="23"/>
        <v>1.0003365597570997</v>
      </c>
      <c r="K175">
        <f t="shared" si="25"/>
        <v>-1.2464219331567841E-2</v>
      </c>
      <c r="L175" s="37">
        <f t="shared" si="26"/>
        <v>1.5535676354542949E-4</v>
      </c>
      <c r="O175" s="11"/>
    </row>
    <row r="176" spans="1:15" ht="15.75" x14ac:dyDescent="0.25">
      <c r="A176" s="2">
        <v>40925</v>
      </c>
      <c r="B176">
        <v>3.2800000000000002</v>
      </c>
      <c r="C176">
        <f t="shared" si="24"/>
        <v>9.1997169317868631E-3</v>
      </c>
      <c r="D176">
        <v>1.8566</v>
      </c>
      <c r="E176">
        <v>0.65190000000000003</v>
      </c>
      <c r="F176">
        <v>11.207699999999999</v>
      </c>
      <c r="G176">
        <f t="shared" si="20"/>
        <v>13.064299999999999</v>
      </c>
      <c r="H176">
        <f t="shared" si="21"/>
        <v>9.1628996300000001</v>
      </c>
      <c r="I176" s="17">
        <f t="shared" si="22"/>
        <v>3.3645795212966512E-4</v>
      </c>
      <c r="J176" s="17">
        <f t="shared" si="23"/>
        <v>1.0003364579521297</v>
      </c>
      <c r="K176">
        <f t="shared" si="25"/>
        <v>8.863258979657198E-3</v>
      </c>
      <c r="L176" s="37">
        <f t="shared" si="26"/>
        <v>7.8557359740473955E-5</v>
      </c>
      <c r="O176" s="11"/>
    </row>
    <row r="177" spans="1:15" ht="15.75" x14ac:dyDescent="0.25">
      <c r="A177" s="2">
        <v>40926</v>
      </c>
      <c r="B177">
        <v>3.03</v>
      </c>
      <c r="C177">
        <f t="shared" si="24"/>
        <v>-7.6219512195122074E-2</v>
      </c>
      <c r="D177">
        <v>1.8982999999999999</v>
      </c>
      <c r="E177">
        <v>0.64139999999999997</v>
      </c>
      <c r="F177">
        <v>11.1488</v>
      </c>
      <c r="G177">
        <f t="shared" si="20"/>
        <v>13.0471</v>
      </c>
      <c r="H177">
        <f t="shared" si="21"/>
        <v>9.0491403199999993</v>
      </c>
      <c r="I177" s="17">
        <f t="shared" si="22"/>
        <v>3.3604099718664848E-4</v>
      </c>
      <c r="J177" s="17">
        <f t="shared" si="23"/>
        <v>1.0003360409971866</v>
      </c>
      <c r="K177">
        <f t="shared" si="25"/>
        <v>-7.6555553192308723E-2</v>
      </c>
      <c r="L177" s="37">
        <f t="shared" si="26"/>
        <v>5.8607527245804099E-3</v>
      </c>
      <c r="O177" s="11"/>
    </row>
    <row r="178" spans="1:15" ht="15.75" x14ac:dyDescent="0.25">
      <c r="A178" s="2">
        <v>40927</v>
      </c>
      <c r="B178">
        <v>3.2</v>
      </c>
      <c r="C178">
        <f t="shared" si="24"/>
        <v>5.6105610561056229E-2</v>
      </c>
      <c r="D178">
        <v>1.9769999999999999</v>
      </c>
      <c r="E178">
        <v>0.64419999999999999</v>
      </c>
      <c r="F178">
        <v>11.118499999999999</v>
      </c>
      <c r="G178">
        <f t="shared" si="20"/>
        <v>13.095499999999999</v>
      </c>
      <c r="H178">
        <f t="shared" si="21"/>
        <v>9.1395377</v>
      </c>
      <c r="I178" s="17">
        <f t="shared" si="22"/>
        <v>3.3721412758747071E-4</v>
      </c>
      <c r="J178" s="17">
        <f t="shared" si="23"/>
        <v>1.0003372141275875</v>
      </c>
      <c r="K178">
        <f t="shared" si="25"/>
        <v>5.5768396433468759E-2</v>
      </c>
      <c r="L178" s="37">
        <f t="shared" si="26"/>
        <v>3.110114040760531E-3</v>
      </c>
      <c r="O178" s="11"/>
    </row>
    <row r="179" spans="1:15" ht="15.75" x14ac:dyDescent="0.25">
      <c r="A179" s="2">
        <v>40928</v>
      </c>
      <c r="B179">
        <v>3.13</v>
      </c>
      <c r="C179">
        <f t="shared" si="24"/>
        <v>-2.1875000000000089E-2</v>
      </c>
      <c r="D179">
        <v>2.0246</v>
      </c>
      <c r="E179">
        <v>0.64570000000000005</v>
      </c>
      <c r="F179">
        <v>11.104900000000001</v>
      </c>
      <c r="G179">
        <f t="shared" si="20"/>
        <v>13.1295</v>
      </c>
      <c r="H179">
        <f t="shared" si="21"/>
        <v>9.195033930000001</v>
      </c>
      <c r="I179" s="17">
        <f t="shared" si="22"/>
        <v>3.3803792810216393E-4</v>
      </c>
      <c r="J179" s="17">
        <f t="shared" si="23"/>
        <v>1.0003380379281022</v>
      </c>
      <c r="K179">
        <f t="shared" si="25"/>
        <v>-2.2213037928102253E-2</v>
      </c>
      <c r="L179" s="37">
        <f t="shared" si="26"/>
        <v>4.9341905399530924E-4</v>
      </c>
      <c r="O179" s="11"/>
    </row>
    <row r="180" spans="1:15" ht="15.75" x14ac:dyDescent="0.25">
      <c r="A180" s="2">
        <v>40931</v>
      </c>
      <c r="B180">
        <v>3.03</v>
      </c>
      <c r="C180">
        <f t="shared" si="24"/>
        <v>-3.1948881789137407E-2</v>
      </c>
      <c r="D180">
        <v>2.0510999999999999</v>
      </c>
      <c r="E180">
        <v>0.66769999999999996</v>
      </c>
      <c r="F180">
        <v>11.1067</v>
      </c>
      <c r="G180">
        <f t="shared" si="20"/>
        <v>13.1578</v>
      </c>
      <c r="H180">
        <f t="shared" si="21"/>
        <v>9.4670435899999994</v>
      </c>
      <c r="I180" s="17">
        <f t="shared" si="22"/>
        <v>3.3872343261864835E-4</v>
      </c>
      <c r="J180" s="17">
        <f t="shared" si="23"/>
        <v>1.0003387234326186</v>
      </c>
      <c r="K180">
        <f t="shared" si="25"/>
        <v>-3.2287605221756055E-2</v>
      </c>
      <c r="L180" s="37">
        <f t="shared" si="26"/>
        <v>1.0424894509559689E-3</v>
      </c>
      <c r="O180" s="11"/>
    </row>
    <row r="181" spans="1:15" ht="15.75" x14ac:dyDescent="0.25">
      <c r="A181" s="2">
        <v>40932</v>
      </c>
      <c r="B181">
        <v>2.86</v>
      </c>
      <c r="C181">
        <f t="shared" si="24"/>
        <v>-5.6105610561056084E-2</v>
      </c>
      <c r="D181">
        <v>2.06</v>
      </c>
      <c r="E181">
        <v>0.66869999999999996</v>
      </c>
      <c r="F181">
        <v>11.1144</v>
      </c>
      <c r="G181">
        <f t="shared" si="20"/>
        <v>13.1744</v>
      </c>
      <c r="H181">
        <f t="shared" si="21"/>
        <v>9.4921992799999995</v>
      </c>
      <c r="I181" s="17">
        <f t="shared" si="22"/>
        <v>3.3912545112269044E-4</v>
      </c>
      <c r="J181" s="17">
        <f t="shared" si="23"/>
        <v>1.0003391254511227</v>
      </c>
      <c r="K181">
        <f t="shared" si="25"/>
        <v>-5.6444736012178774E-2</v>
      </c>
      <c r="L181" s="37">
        <f t="shared" si="26"/>
        <v>3.1860082234845513E-3</v>
      </c>
      <c r="O181" s="11"/>
    </row>
    <row r="182" spans="1:15" ht="15.75" x14ac:dyDescent="0.25">
      <c r="A182" s="2">
        <v>40933</v>
      </c>
      <c r="B182">
        <v>2.7800000000000002</v>
      </c>
      <c r="C182">
        <f t="shared" si="24"/>
        <v>-2.7972027972027844E-2</v>
      </c>
      <c r="D182">
        <v>1.9946000000000002</v>
      </c>
      <c r="E182">
        <v>0.66539999999999999</v>
      </c>
      <c r="F182">
        <v>11.0838</v>
      </c>
      <c r="G182">
        <f t="shared" si="20"/>
        <v>13.0784</v>
      </c>
      <c r="H182">
        <f t="shared" si="21"/>
        <v>9.3697605199999998</v>
      </c>
      <c r="I182" s="17">
        <f t="shared" si="22"/>
        <v>3.3679971103728334E-4</v>
      </c>
      <c r="J182" s="17">
        <f t="shared" si="23"/>
        <v>1.0003367997110373</v>
      </c>
      <c r="K182">
        <f t="shared" si="25"/>
        <v>-2.8308827683065127E-2</v>
      </c>
      <c r="L182" s="37">
        <f t="shared" si="26"/>
        <v>8.0138972478947454E-4</v>
      </c>
      <c r="O182" s="11"/>
    </row>
    <row r="183" spans="1:15" ht="15.75" x14ac:dyDescent="0.25">
      <c r="A183" s="2">
        <v>40934</v>
      </c>
      <c r="B183">
        <v>2.88</v>
      </c>
      <c r="C183">
        <f t="shared" si="24"/>
        <v>3.59712230215826E-2</v>
      </c>
      <c r="D183">
        <v>1.9313</v>
      </c>
      <c r="E183">
        <v>0.66300000000000003</v>
      </c>
      <c r="F183">
        <v>11.085900000000001</v>
      </c>
      <c r="G183">
        <f t="shared" si="20"/>
        <v>13.017200000000001</v>
      </c>
      <c r="H183">
        <f t="shared" si="21"/>
        <v>9.2812517000000003</v>
      </c>
      <c r="I183" s="17">
        <f t="shared" si="22"/>
        <v>3.35316023745591E-4</v>
      </c>
      <c r="J183" s="17">
        <f t="shared" si="23"/>
        <v>1.0003353160237456</v>
      </c>
      <c r="K183">
        <f t="shared" si="25"/>
        <v>3.5635906997837009E-2</v>
      </c>
      <c r="L183" s="37">
        <f t="shared" si="26"/>
        <v>1.2699178675584888E-3</v>
      </c>
      <c r="O183" s="11"/>
    </row>
    <row r="184" spans="1:15" ht="15.75" x14ac:dyDescent="0.25">
      <c r="A184" s="2">
        <v>40935</v>
      </c>
      <c r="B184">
        <v>3.06</v>
      </c>
      <c r="C184">
        <f t="shared" si="24"/>
        <v>6.2500000000000056E-2</v>
      </c>
      <c r="D184">
        <v>1.891</v>
      </c>
      <c r="E184">
        <v>0.65959999999999996</v>
      </c>
      <c r="F184">
        <v>11.117100000000001</v>
      </c>
      <c r="G184">
        <f t="shared" si="20"/>
        <v>13.008100000000001</v>
      </c>
      <c r="H184">
        <f t="shared" si="21"/>
        <v>9.2238391600000007</v>
      </c>
      <c r="I184" s="17">
        <f t="shared" si="22"/>
        <v>3.3509534168874033E-4</v>
      </c>
      <c r="J184" s="17">
        <f t="shared" si="23"/>
        <v>1.0003350953416887</v>
      </c>
      <c r="K184">
        <f t="shared" si="25"/>
        <v>6.2164904658311315E-2</v>
      </c>
      <c r="L184" s="37">
        <f t="shared" si="26"/>
        <v>3.864475371176936E-3</v>
      </c>
      <c r="O184" s="11"/>
    </row>
    <row r="185" spans="1:15" ht="15.75" x14ac:dyDescent="0.25">
      <c r="A185" s="2">
        <v>40938</v>
      </c>
      <c r="B185">
        <v>3.0084</v>
      </c>
      <c r="C185">
        <f t="shared" si="24"/>
        <v>-1.6862745098039245E-2</v>
      </c>
      <c r="D185">
        <v>1.8439000000000001</v>
      </c>
      <c r="E185">
        <v>0.65310000000000001</v>
      </c>
      <c r="F185">
        <v>11.0983</v>
      </c>
      <c r="G185">
        <f t="shared" si="20"/>
        <v>12.9422</v>
      </c>
      <c r="H185">
        <f t="shared" si="21"/>
        <v>9.0921997300000008</v>
      </c>
      <c r="I185" s="17">
        <f t="shared" si="22"/>
        <v>3.3349668652626896E-4</v>
      </c>
      <c r="J185" s="17">
        <f t="shared" si="23"/>
        <v>1.0003334966865263</v>
      </c>
      <c r="K185">
        <f t="shared" si="25"/>
        <v>-1.7196241784565514E-2</v>
      </c>
      <c r="L185" s="37">
        <f t="shared" si="26"/>
        <v>2.9571073151323695E-4</v>
      </c>
      <c r="O185" s="11"/>
    </row>
    <row r="186" spans="1:15" ht="15.75" x14ac:dyDescent="0.25">
      <c r="A186" s="2">
        <v>40939</v>
      </c>
      <c r="B186">
        <v>3.15</v>
      </c>
      <c r="C186">
        <f t="shared" si="24"/>
        <v>4.7068209014758659E-2</v>
      </c>
      <c r="D186">
        <v>1.7970999999999999</v>
      </c>
      <c r="E186">
        <v>0.65259999999999996</v>
      </c>
      <c r="F186">
        <v>11.109299999999999</v>
      </c>
      <c r="G186">
        <f t="shared" si="20"/>
        <v>12.9064</v>
      </c>
      <c r="H186">
        <f t="shared" si="21"/>
        <v>9.0470291799999991</v>
      </c>
      <c r="I186" s="17">
        <f t="shared" si="22"/>
        <v>3.3262783137200103E-4</v>
      </c>
      <c r="J186" s="17">
        <f t="shared" si="23"/>
        <v>1.000332627831372</v>
      </c>
      <c r="K186">
        <f t="shared" si="25"/>
        <v>4.6735581183386658E-2</v>
      </c>
      <c r="L186" s="37">
        <f t="shared" si="26"/>
        <v>2.1842145485489249E-3</v>
      </c>
      <c r="O186" s="11"/>
    </row>
    <row r="187" spans="1:15" ht="15.75" x14ac:dyDescent="0.25">
      <c r="A187" s="2">
        <v>40940</v>
      </c>
      <c r="B187">
        <v>3.36</v>
      </c>
      <c r="C187">
        <f t="shared" si="24"/>
        <v>6.6666666666666652E-2</v>
      </c>
      <c r="D187">
        <v>1.8265</v>
      </c>
      <c r="E187">
        <v>0.65859999999999996</v>
      </c>
      <c r="F187">
        <v>10.9899</v>
      </c>
      <c r="G187">
        <f t="shared" si="20"/>
        <v>12.8164</v>
      </c>
      <c r="H187">
        <f t="shared" si="21"/>
        <v>9.0644481399999997</v>
      </c>
      <c r="I187" s="17">
        <f t="shared" si="22"/>
        <v>3.3044234453671884E-4</v>
      </c>
      <c r="J187" s="17">
        <f t="shared" si="23"/>
        <v>1.0003304423445367</v>
      </c>
      <c r="K187">
        <f t="shared" si="25"/>
        <v>6.6336224322129933E-2</v>
      </c>
      <c r="L187" s="37">
        <f t="shared" si="26"/>
        <v>4.4004946573159426E-3</v>
      </c>
      <c r="O187" s="11"/>
    </row>
    <row r="188" spans="1:15" ht="15.75" x14ac:dyDescent="0.25">
      <c r="A188" s="2">
        <v>40941</v>
      </c>
      <c r="B188">
        <v>3.26</v>
      </c>
      <c r="C188">
        <f t="shared" si="24"/>
        <v>-2.9761904761904788E-2</v>
      </c>
      <c r="D188">
        <v>1.8212000000000002</v>
      </c>
      <c r="E188">
        <v>0.66769999999999996</v>
      </c>
      <c r="F188">
        <v>10.951599999999999</v>
      </c>
      <c r="G188">
        <f t="shared" si="20"/>
        <v>12.7728</v>
      </c>
      <c r="H188">
        <f t="shared" si="21"/>
        <v>9.1335833199999996</v>
      </c>
      <c r="I188" s="17">
        <f t="shared" si="22"/>
        <v>3.2938297232365521E-4</v>
      </c>
      <c r="J188" s="17">
        <f t="shared" si="23"/>
        <v>1.0003293829723237</v>
      </c>
      <c r="K188">
        <f t="shared" si="25"/>
        <v>-3.0091287734228443E-2</v>
      </c>
      <c r="L188" s="37">
        <f t="shared" si="26"/>
        <v>9.0548559750412716E-4</v>
      </c>
      <c r="O188" s="11"/>
    </row>
    <row r="189" spans="1:15" ht="15.75" x14ac:dyDescent="0.25">
      <c r="A189" s="2">
        <v>40942</v>
      </c>
      <c r="B189">
        <v>3.26</v>
      </c>
      <c r="C189">
        <f t="shared" si="24"/>
        <v>0</v>
      </c>
      <c r="D189">
        <v>1.9224000000000001</v>
      </c>
      <c r="E189">
        <v>0.66220000000000001</v>
      </c>
      <c r="F189">
        <v>10.8917</v>
      </c>
      <c r="G189">
        <f t="shared" si="20"/>
        <v>12.8141</v>
      </c>
      <c r="H189">
        <f t="shared" si="21"/>
        <v>9.1348837400000011</v>
      </c>
      <c r="I189" s="17">
        <f t="shared" si="22"/>
        <v>3.3038647042471503E-4</v>
      </c>
      <c r="J189" s="17">
        <f t="shared" si="23"/>
        <v>1.0003303864704247</v>
      </c>
      <c r="K189">
        <f t="shared" si="25"/>
        <v>-3.3038647042471503E-4</v>
      </c>
      <c r="L189" s="37">
        <f t="shared" si="26"/>
        <v>1.091552198397011E-7</v>
      </c>
      <c r="O189" s="11"/>
    </row>
    <row r="190" spans="1:15" ht="15.75" x14ac:dyDescent="0.25">
      <c r="A190" s="2">
        <v>40945</v>
      </c>
      <c r="B190">
        <v>3.3</v>
      </c>
      <c r="C190">
        <f t="shared" si="24"/>
        <v>1.2269938650306761E-2</v>
      </c>
      <c r="D190">
        <v>1.9066000000000001</v>
      </c>
      <c r="E190">
        <v>0.64829999999999999</v>
      </c>
      <c r="F190">
        <v>10.8344</v>
      </c>
      <c r="G190">
        <f t="shared" si="20"/>
        <v>12.741</v>
      </c>
      <c r="H190">
        <f t="shared" si="21"/>
        <v>8.9305415199999985</v>
      </c>
      <c r="I190" s="17">
        <f t="shared" si="22"/>
        <v>3.2861005331374926E-4</v>
      </c>
      <c r="J190" s="17">
        <f t="shared" si="23"/>
        <v>1.0003286100533137</v>
      </c>
      <c r="K190">
        <f t="shared" si="25"/>
        <v>1.1941328596993012E-2</v>
      </c>
      <c r="L190" s="37">
        <f t="shared" si="26"/>
        <v>1.425953286613631E-4</v>
      </c>
      <c r="O190" s="11"/>
    </row>
    <row r="191" spans="1:15" ht="15.75" x14ac:dyDescent="0.25">
      <c r="A191" s="2">
        <v>40946</v>
      </c>
      <c r="B191">
        <v>3.34</v>
      </c>
      <c r="C191">
        <f t="shared" si="24"/>
        <v>1.2121212121212133E-2</v>
      </c>
      <c r="D191">
        <v>1.9734</v>
      </c>
      <c r="E191">
        <v>0.64849999999999997</v>
      </c>
      <c r="F191">
        <v>10.796900000000001</v>
      </c>
      <c r="G191">
        <f t="shared" si="20"/>
        <v>12.770300000000001</v>
      </c>
      <c r="H191">
        <f t="shared" si="21"/>
        <v>8.9751896500000008</v>
      </c>
      <c r="I191" s="17">
        <f t="shared" si="22"/>
        <v>3.2932221612314017E-4</v>
      </c>
      <c r="J191" s="17">
        <f t="shared" si="23"/>
        <v>1.0003293222161231</v>
      </c>
      <c r="K191">
        <f t="shared" si="25"/>
        <v>1.1791889905088993E-2</v>
      </c>
      <c r="L191" s="37">
        <f t="shared" si="26"/>
        <v>1.390486675337397E-4</v>
      </c>
      <c r="O191" s="11"/>
    </row>
    <row r="192" spans="1:15" ht="15.75" x14ac:dyDescent="0.25">
      <c r="A192" s="2">
        <v>40947</v>
      </c>
      <c r="B192">
        <v>3.26</v>
      </c>
      <c r="C192">
        <f t="shared" si="24"/>
        <v>-2.3952095808383256E-2</v>
      </c>
      <c r="D192">
        <v>1.9822</v>
      </c>
      <c r="E192">
        <v>0.64800000000000002</v>
      </c>
      <c r="F192">
        <v>10.7859</v>
      </c>
      <c r="G192">
        <f t="shared" si="20"/>
        <v>12.7681</v>
      </c>
      <c r="H192">
        <f t="shared" si="21"/>
        <v>8.9714632000000005</v>
      </c>
      <c r="I192" s="17">
        <f t="shared" si="22"/>
        <v>3.2926874955552243E-4</v>
      </c>
      <c r="J192" s="17">
        <f t="shared" si="23"/>
        <v>1.0003292687495555</v>
      </c>
      <c r="K192">
        <f t="shared" si="25"/>
        <v>-2.4281364557938778E-2</v>
      </c>
      <c r="L192" s="37">
        <f t="shared" si="26"/>
        <v>5.8958466479552547E-4</v>
      </c>
      <c r="O192" s="11"/>
    </row>
    <row r="193" spans="1:15" ht="15.75" x14ac:dyDescent="0.25">
      <c r="A193" s="2">
        <v>40948</v>
      </c>
      <c r="B193">
        <v>3.17</v>
      </c>
      <c r="C193">
        <f t="shared" si="24"/>
        <v>-2.7607361963190143E-2</v>
      </c>
      <c r="D193">
        <v>2.0364</v>
      </c>
      <c r="E193">
        <v>0.6502</v>
      </c>
      <c r="F193">
        <v>10.772600000000001</v>
      </c>
      <c r="G193">
        <f t="shared" si="20"/>
        <v>12.809000000000001</v>
      </c>
      <c r="H193">
        <f t="shared" si="21"/>
        <v>9.0407445200000005</v>
      </c>
      <c r="I193" s="17">
        <f t="shared" si="22"/>
        <v>3.3026257160195804E-4</v>
      </c>
      <c r="J193" s="17">
        <f t="shared" si="23"/>
        <v>1.000330262571602</v>
      </c>
      <c r="K193">
        <f t="shared" si="25"/>
        <v>-2.7937624534792101E-2</v>
      </c>
      <c r="L193" s="37">
        <f t="shared" si="26"/>
        <v>7.805108646470175E-4</v>
      </c>
      <c r="O193" s="11"/>
    </row>
    <row r="194" spans="1:15" ht="15.75" x14ac:dyDescent="0.25">
      <c r="A194" s="2">
        <v>40949</v>
      </c>
      <c r="B194">
        <v>3.19</v>
      </c>
      <c r="C194">
        <f t="shared" si="24"/>
        <v>6.309148264984233E-3</v>
      </c>
      <c r="D194">
        <v>1.9862</v>
      </c>
      <c r="E194">
        <v>0.64800000000000002</v>
      </c>
      <c r="F194">
        <v>10.909700000000001</v>
      </c>
      <c r="G194">
        <f t="shared" si="20"/>
        <v>12.895900000000001</v>
      </c>
      <c r="H194">
        <f t="shared" si="21"/>
        <v>9.0556856000000003</v>
      </c>
      <c r="I194" s="17">
        <f t="shared" si="22"/>
        <v>3.3237294744581369E-4</v>
      </c>
      <c r="J194" s="17">
        <f t="shared" si="23"/>
        <v>1.0003323729474458</v>
      </c>
      <c r="K194">
        <f t="shared" si="25"/>
        <v>5.9767753175384193E-3</v>
      </c>
      <c r="L194" s="37">
        <f t="shared" si="26"/>
        <v>3.5721843196336476E-5</v>
      </c>
      <c r="O194" s="11"/>
    </row>
    <row r="195" spans="1:15" ht="15.75" x14ac:dyDescent="0.25">
      <c r="A195" s="2">
        <v>40952</v>
      </c>
      <c r="B195">
        <v>3.33</v>
      </c>
      <c r="C195">
        <f t="shared" si="24"/>
        <v>4.3887147335423239E-2</v>
      </c>
      <c r="D195">
        <v>1.9741</v>
      </c>
      <c r="E195">
        <v>0.66139999999999999</v>
      </c>
      <c r="F195">
        <v>10.933400000000001</v>
      </c>
      <c r="G195">
        <f t="shared" ref="G195:G244" si="27">D195+F195</f>
        <v>12.907500000000001</v>
      </c>
      <c r="H195">
        <f t="shared" si="21"/>
        <v>9.2054507600000015</v>
      </c>
      <c r="I195" s="17">
        <f t="shared" si="22"/>
        <v>3.3265453212982798E-4</v>
      </c>
      <c r="J195" s="17">
        <f t="shared" si="23"/>
        <v>1.0003326545321298</v>
      </c>
      <c r="K195">
        <f t="shared" si="25"/>
        <v>4.3554492803293411E-2</v>
      </c>
      <c r="L195" s="37">
        <f t="shared" si="26"/>
        <v>1.8969938433521375E-3</v>
      </c>
      <c r="O195" s="11"/>
    </row>
    <row r="196" spans="1:15" ht="15.75" x14ac:dyDescent="0.25">
      <c r="A196" s="2">
        <v>40953</v>
      </c>
      <c r="B196">
        <v>3.45</v>
      </c>
      <c r="C196">
        <f t="shared" si="24"/>
        <v>3.603603603603607E-2</v>
      </c>
      <c r="D196">
        <v>1.9361000000000002</v>
      </c>
      <c r="E196">
        <v>0.66080000000000005</v>
      </c>
      <c r="F196">
        <v>10.9398</v>
      </c>
      <c r="G196">
        <f t="shared" si="27"/>
        <v>12.8759</v>
      </c>
      <c r="H196">
        <f t="shared" ref="H196:H244" si="28">D196+E196*(G196-D196)</f>
        <v>9.1651198400000009</v>
      </c>
      <c r="I196" s="17">
        <f t="shared" ref="I196:I244" si="29">(((G196/100)+1)^(1/365)-1)</f>
        <v>3.3188738884559754E-4</v>
      </c>
      <c r="J196" s="17">
        <f t="shared" ref="J196:J244" si="30">1+I196</f>
        <v>1.0003318873888456</v>
      </c>
      <c r="K196">
        <f t="shared" si="25"/>
        <v>3.5704148647190473E-2</v>
      </c>
      <c r="L196" s="37">
        <f t="shared" si="26"/>
        <v>1.2747862306206734E-3</v>
      </c>
      <c r="O196" s="11"/>
    </row>
    <row r="197" spans="1:15" ht="15.75" x14ac:dyDescent="0.25">
      <c r="A197" s="2">
        <v>40954</v>
      </c>
      <c r="B197">
        <v>3.46</v>
      </c>
      <c r="C197">
        <f t="shared" ref="C197:C244" si="31">(B197-B196)/B196</f>
        <v>2.8985507246376192E-3</v>
      </c>
      <c r="D197">
        <v>1.9275</v>
      </c>
      <c r="E197">
        <v>0.66039999999999999</v>
      </c>
      <c r="F197">
        <v>10.9976</v>
      </c>
      <c r="G197">
        <f t="shared" si="27"/>
        <v>12.9251</v>
      </c>
      <c r="H197">
        <f t="shared" si="28"/>
        <v>9.1903150399999998</v>
      </c>
      <c r="I197" s="17">
        <f t="shared" si="29"/>
        <v>3.3308170897505818E-4</v>
      </c>
      <c r="J197" s="17">
        <f t="shared" si="30"/>
        <v>1.0003330817089751</v>
      </c>
      <c r="K197">
        <f t="shared" ref="K197:K244" si="32">C197-I197</f>
        <v>2.565469015662561E-3</v>
      </c>
      <c r="L197" s="37">
        <f t="shared" ref="L197:L244" si="33">K197^2</f>
        <v>6.5816312703246296E-6</v>
      </c>
      <c r="O197" s="11"/>
    </row>
    <row r="198" spans="1:15" ht="15.75" x14ac:dyDescent="0.25">
      <c r="A198" s="2">
        <v>40955</v>
      </c>
      <c r="B198">
        <v>3.44</v>
      </c>
      <c r="C198">
        <f t="shared" si="31"/>
        <v>-5.7803468208092535E-3</v>
      </c>
      <c r="D198">
        <v>1.9826999999999999</v>
      </c>
      <c r="E198">
        <v>0.65869999999999995</v>
      </c>
      <c r="F198">
        <v>10.9937</v>
      </c>
      <c r="G198">
        <f t="shared" si="27"/>
        <v>12.9764</v>
      </c>
      <c r="H198">
        <f t="shared" si="28"/>
        <v>9.2242501899999993</v>
      </c>
      <c r="I198" s="17">
        <f t="shared" si="29"/>
        <v>3.3432645368924874E-4</v>
      </c>
      <c r="J198" s="17">
        <f t="shared" si="30"/>
        <v>1.0003343264536892</v>
      </c>
      <c r="K198">
        <f t="shared" si="32"/>
        <v>-6.1146732744985022E-3</v>
      </c>
      <c r="L198" s="37">
        <f t="shared" si="33"/>
        <v>3.7389229253866234E-5</v>
      </c>
      <c r="O198" s="11"/>
    </row>
    <row r="199" spans="1:15" ht="15.75" x14ac:dyDescent="0.25">
      <c r="A199" s="2">
        <v>40956</v>
      </c>
      <c r="B199">
        <v>3.55</v>
      </c>
      <c r="C199">
        <f t="shared" si="31"/>
        <v>3.1976744186046478E-2</v>
      </c>
      <c r="D199">
        <v>2.0017</v>
      </c>
      <c r="E199">
        <v>0.65869999999999995</v>
      </c>
      <c r="F199">
        <v>10.954000000000001</v>
      </c>
      <c r="G199">
        <f t="shared" si="27"/>
        <v>12.9557</v>
      </c>
      <c r="H199">
        <f t="shared" si="28"/>
        <v>9.2170997999999997</v>
      </c>
      <c r="I199" s="17">
        <f t="shared" si="29"/>
        <v>3.3382425612549227E-4</v>
      </c>
      <c r="J199" s="17">
        <f t="shared" si="30"/>
        <v>1.0003338242561255</v>
      </c>
      <c r="K199">
        <f t="shared" si="32"/>
        <v>3.1642919929920986E-2</v>
      </c>
      <c r="L199" s="37">
        <f t="shared" si="33"/>
        <v>1.0012743816913906E-3</v>
      </c>
      <c r="O199" s="11"/>
    </row>
    <row r="200" spans="1:15" ht="15.75" x14ac:dyDescent="0.25">
      <c r="A200" s="2">
        <v>40960</v>
      </c>
      <c r="B200">
        <v>3.6</v>
      </c>
      <c r="C200">
        <f t="shared" si="31"/>
        <v>1.4084507042253596E-2</v>
      </c>
      <c r="D200">
        <v>2.0590999999999999</v>
      </c>
      <c r="E200">
        <v>0.66049999999999998</v>
      </c>
      <c r="F200">
        <v>10.936</v>
      </c>
      <c r="G200">
        <f t="shared" si="27"/>
        <v>12.995100000000001</v>
      </c>
      <c r="H200">
        <f t="shared" si="28"/>
        <v>9.2823279999999997</v>
      </c>
      <c r="I200" s="17">
        <f t="shared" si="29"/>
        <v>3.3478005086373663E-4</v>
      </c>
      <c r="J200" s="17">
        <f t="shared" si="30"/>
        <v>1.0003347800508637</v>
      </c>
      <c r="K200">
        <f t="shared" si="32"/>
        <v>1.3749726991389859E-2</v>
      </c>
      <c r="L200" s="37">
        <f t="shared" si="33"/>
        <v>1.8905499233775482E-4</v>
      </c>
      <c r="O200" s="11"/>
    </row>
    <row r="201" spans="1:15" ht="15.75" x14ac:dyDescent="0.25">
      <c r="A201" s="2">
        <v>40961</v>
      </c>
      <c r="B201">
        <v>3.59</v>
      </c>
      <c r="C201">
        <f t="shared" si="31"/>
        <v>-2.7777777777778421E-3</v>
      </c>
      <c r="D201">
        <v>2.0034000000000001</v>
      </c>
      <c r="E201">
        <v>0.66059999999999997</v>
      </c>
      <c r="F201">
        <v>10.9282</v>
      </c>
      <c r="G201">
        <f t="shared" si="27"/>
        <v>12.9316</v>
      </c>
      <c r="H201">
        <f t="shared" si="28"/>
        <v>9.2225689200000005</v>
      </c>
      <c r="I201" s="17">
        <f t="shared" si="29"/>
        <v>3.3323945636243302E-4</v>
      </c>
      <c r="J201" s="17">
        <f t="shared" si="30"/>
        <v>1.0003332394563624</v>
      </c>
      <c r="K201">
        <f t="shared" si="32"/>
        <v>-3.1110172341402751E-3</v>
      </c>
      <c r="L201" s="37">
        <f t="shared" si="33"/>
        <v>9.678428231117807E-6</v>
      </c>
      <c r="O201" s="11"/>
    </row>
    <row r="202" spans="1:15" ht="15.75" x14ac:dyDescent="0.25">
      <c r="A202" s="2">
        <v>40962</v>
      </c>
      <c r="B202">
        <v>3.51</v>
      </c>
      <c r="C202">
        <f t="shared" si="31"/>
        <v>-2.2284122562674116E-2</v>
      </c>
      <c r="D202">
        <v>1.9965000000000002</v>
      </c>
      <c r="E202">
        <v>0.66049999999999998</v>
      </c>
      <c r="F202">
        <v>10.918100000000001</v>
      </c>
      <c r="G202">
        <f t="shared" si="27"/>
        <v>12.9146</v>
      </c>
      <c r="H202">
        <f t="shared" si="28"/>
        <v>9.207905049999999</v>
      </c>
      <c r="I202" s="17">
        <f t="shared" si="29"/>
        <v>3.3282686714297682E-4</v>
      </c>
      <c r="J202" s="17">
        <f t="shared" si="30"/>
        <v>1.000332826867143</v>
      </c>
      <c r="K202">
        <f t="shared" si="32"/>
        <v>-2.2616949429817092E-2</v>
      </c>
      <c r="L202" s="37">
        <f t="shared" si="33"/>
        <v>5.1152640151090373E-4</v>
      </c>
      <c r="O202" s="11"/>
    </row>
    <row r="203" spans="1:15" ht="15.75" x14ac:dyDescent="0.25">
      <c r="A203" s="2">
        <v>40963</v>
      </c>
      <c r="B203">
        <v>3.31</v>
      </c>
      <c r="C203">
        <f t="shared" si="31"/>
        <v>-5.6980056980056905E-2</v>
      </c>
      <c r="D203">
        <v>1.9757</v>
      </c>
      <c r="E203">
        <v>0.66320000000000001</v>
      </c>
      <c r="F203">
        <v>10.906499999999999</v>
      </c>
      <c r="G203">
        <f t="shared" si="27"/>
        <v>12.882199999999999</v>
      </c>
      <c r="H203">
        <f t="shared" si="28"/>
        <v>9.2088908000000007</v>
      </c>
      <c r="I203" s="17">
        <f t="shared" si="29"/>
        <v>3.3204034906053614E-4</v>
      </c>
      <c r="J203" s="17">
        <f t="shared" si="30"/>
        <v>1.0003320403490605</v>
      </c>
      <c r="K203">
        <f t="shared" si="32"/>
        <v>-5.7312097329117441E-2</v>
      </c>
      <c r="L203" s="37">
        <f t="shared" si="33"/>
        <v>3.2846765002622303E-3</v>
      </c>
      <c r="O203" s="11"/>
    </row>
    <row r="204" spans="1:15" ht="15.75" x14ac:dyDescent="0.25">
      <c r="A204" s="2">
        <v>40966</v>
      </c>
      <c r="B204">
        <v>2.8</v>
      </c>
      <c r="C204">
        <f t="shared" si="31"/>
        <v>-0.15407854984894268</v>
      </c>
      <c r="D204">
        <v>1.9255</v>
      </c>
      <c r="E204">
        <v>0.66169999999999995</v>
      </c>
      <c r="F204">
        <v>10.7784</v>
      </c>
      <c r="G204">
        <f t="shared" si="27"/>
        <v>12.703899999999999</v>
      </c>
      <c r="H204">
        <f t="shared" si="28"/>
        <v>9.0575672799999989</v>
      </c>
      <c r="I204" s="17">
        <f t="shared" si="29"/>
        <v>3.277080396344445E-4</v>
      </c>
      <c r="J204" s="17">
        <f t="shared" si="30"/>
        <v>1.0003277080396344</v>
      </c>
      <c r="K204">
        <f t="shared" si="32"/>
        <v>-0.15440625788857712</v>
      </c>
      <c r="L204" s="37">
        <f t="shared" si="33"/>
        <v>2.3841292475153784E-2</v>
      </c>
      <c r="O204" s="11"/>
    </row>
    <row r="205" spans="1:15" ht="15.75" x14ac:dyDescent="0.25">
      <c r="A205" s="2">
        <v>40967</v>
      </c>
      <c r="B205">
        <v>2.3100999999999998</v>
      </c>
      <c r="C205">
        <f t="shared" si="31"/>
        <v>-0.17496428571428574</v>
      </c>
      <c r="D205">
        <v>1.9428000000000001</v>
      </c>
      <c r="E205">
        <v>0.65549999999999997</v>
      </c>
      <c r="F205">
        <v>10.7117</v>
      </c>
      <c r="G205">
        <f t="shared" si="27"/>
        <v>12.654500000000001</v>
      </c>
      <c r="H205">
        <f t="shared" si="28"/>
        <v>8.9643193500000002</v>
      </c>
      <c r="I205" s="17">
        <f t="shared" si="29"/>
        <v>3.2650651584442691E-4</v>
      </c>
      <c r="J205" s="17">
        <f t="shared" si="30"/>
        <v>1.0003265065158444</v>
      </c>
      <c r="K205">
        <f t="shared" si="32"/>
        <v>-0.17529079223013017</v>
      </c>
      <c r="L205" s="37">
        <f t="shared" si="33"/>
        <v>3.0726861840666662E-2</v>
      </c>
      <c r="O205" s="11"/>
    </row>
    <row r="206" spans="1:15" ht="15.75" x14ac:dyDescent="0.25">
      <c r="A206" s="2">
        <v>40968</v>
      </c>
      <c r="B206">
        <v>2.2000000000000002</v>
      </c>
      <c r="C206">
        <f t="shared" si="31"/>
        <v>-4.7660274446993486E-2</v>
      </c>
      <c r="D206">
        <v>1.9704999999999999</v>
      </c>
      <c r="E206">
        <v>0.6583</v>
      </c>
      <c r="F206">
        <v>10.704499999999999</v>
      </c>
      <c r="G206">
        <f t="shared" si="27"/>
        <v>12.674999999999999</v>
      </c>
      <c r="H206">
        <f t="shared" si="28"/>
        <v>9.0172723499999989</v>
      </c>
      <c r="I206" s="17">
        <f t="shared" si="29"/>
        <v>3.2700518766293207E-4</v>
      </c>
      <c r="J206" s="17">
        <f t="shared" si="30"/>
        <v>1.0003270051876629</v>
      </c>
      <c r="K206">
        <f t="shared" si="32"/>
        <v>-4.7987279634656418E-2</v>
      </c>
      <c r="L206" s="37">
        <f t="shared" si="33"/>
        <v>2.3027790067347105E-3</v>
      </c>
      <c r="O206" s="11"/>
    </row>
    <row r="207" spans="1:15" ht="15.75" x14ac:dyDescent="0.25">
      <c r="A207" s="2">
        <v>40969</v>
      </c>
      <c r="B207">
        <v>2.1</v>
      </c>
      <c r="C207">
        <f t="shared" si="31"/>
        <v>-4.5454545454545491E-2</v>
      </c>
      <c r="D207">
        <v>2.0261</v>
      </c>
      <c r="E207">
        <v>0.65500000000000003</v>
      </c>
      <c r="F207">
        <v>10.688000000000001</v>
      </c>
      <c r="G207">
        <f t="shared" si="27"/>
        <v>12.7141</v>
      </c>
      <c r="H207">
        <f t="shared" si="28"/>
        <v>9.0267400000000002</v>
      </c>
      <c r="I207" s="17">
        <f t="shared" si="29"/>
        <v>3.2795606212454587E-4</v>
      </c>
      <c r="J207" s="17">
        <f t="shared" si="30"/>
        <v>1.0003279560621245</v>
      </c>
      <c r="K207">
        <f t="shared" si="32"/>
        <v>-4.5782501516670036E-2</v>
      </c>
      <c r="L207" s="37">
        <f t="shared" si="33"/>
        <v>2.0960374451238942E-3</v>
      </c>
      <c r="O207" s="11"/>
    </row>
    <row r="208" spans="1:15" ht="15.75" x14ac:dyDescent="0.25">
      <c r="A208" s="2">
        <v>40970</v>
      </c>
      <c r="B208">
        <v>2.09</v>
      </c>
      <c r="C208">
        <f t="shared" si="31"/>
        <v>-4.7619047619048716E-3</v>
      </c>
      <c r="D208">
        <v>1.9739</v>
      </c>
      <c r="E208">
        <v>0.65529999999999999</v>
      </c>
      <c r="F208">
        <v>10.687899999999999</v>
      </c>
      <c r="G208">
        <f t="shared" si="27"/>
        <v>12.661799999999999</v>
      </c>
      <c r="H208">
        <f t="shared" si="28"/>
        <v>8.9776808699999986</v>
      </c>
      <c r="I208" s="17">
        <f t="shared" si="29"/>
        <v>3.2668410203706699E-4</v>
      </c>
      <c r="J208" s="17">
        <f t="shared" si="30"/>
        <v>1.0003266841020371</v>
      </c>
      <c r="K208">
        <f t="shared" si="32"/>
        <v>-5.0885888639419386E-3</v>
      </c>
      <c r="L208" s="37">
        <f t="shared" si="33"/>
        <v>2.5893736626233909E-5</v>
      </c>
      <c r="O208" s="11"/>
    </row>
    <row r="209" spans="1:15" ht="15.75" x14ac:dyDescent="0.25">
      <c r="A209" s="2">
        <v>40973</v>
      </c>
      <c r="B209">
        <v>2.0699999999999998</v>
      </c>
      <c r="C209">
        <f t="shared" si="31"/>
        <v>-9.5693779904306303E-3</v>
      </c>
      <c r="D209">
        <v>2.0104000000000002</v>
      </c>
      <c r="E209">
        <v>0.65759999999999996</v>
      </c>
      <c r="F209">
        <v>10.6874</v>
      </c>
      <c r="G209">
        <f t="shared" si="27"/>
        <v>12.697800000000001</v>
      </c>
      <c r="H209">
        <f t="shared" si="28"/>
        <v>9.0384342399999991</v>
      </c>
      <c r="I209" s="17">
        <f t="shared" si="29"/>
        <v>3.2755970176201465E-4</v>
      </c>
      <c r="J209" s="17">
        <f t="shared" si="30"/>
        <v>1.000327559701762</v>
      </c>
      <c r="K209">
        <f t="shared" si="32"/>
        <v>-9.896937692192645E-3</v>
      </c>
      <c r="L209" s="37">
        <f t="shared" si="33"/>
        <v>9.7949375683143483E-5</v>
      </c>
      <c r="O209" s="11"/>
    </row>
    <row r="210" spans="1:15" ht="15.75" x14ac:dyDescent="0.25">
      <c r="A210" s="2">
        <v>40974</v>
      </c>
      <c r="B210">
        <v>2</v>
      </c>
      <c r="C210">
        <f t="shared" si="31"/>
        <v>-3.3816425120772875E-2</v>
      </c>
      <c r="D210">
        <v>1.9426999999999999</v>
      </c>
      <c r="E210">
        <v>0.66310000000000002</v>
      </c>
      <c r="F210">
        <v>10.742100000000001</v>
      </c>
      <c r="G210">
        <f t="shared" si="27"/>
        <v>12.684800000000001</v>
      </c>
      <c r="H210">
        <f t="shared" si="28"/>
        <v>9.0657865100000006</v>
      </c>
      <c r="I210" s="17">
        <f t="shared" si="29"/>
        <v>3.2724354515312193E-4</v>
      </c>
      <c r="J210" s="17">
        <f t="shared" si="30"/>
        <v>1.0003272435451531</v>
      </c>
      <c r="K210">
        <f t="shared" si="32"/>
        <v>-3.4143668665925997E-2</v>
      </c>
      <c r="L210" s="37">
        <f t="shared" si="33"/>
        <v>1.1657901099685368E-3</v>
      </c>
      <c r="O210" s="11"/>
    </row>
    <row r="211" spans="1:15" ht="15.75" x14ac:dyDescent="0.25">
      <c r="A211" s="2">
        <v>40975</v>
      </c>
      <c r="B211">
        <v>1.87</v>
      </c>
      <c r="C211">
        <f t="shared" si="31"/>
        <v>-6.4999999999999947E-2</v>
      </c>
      <c r="D211">
        <v>1.9756</v>
      </c>
      <c r="E211">
        <v>0.65769999999999995</v>
      </c>
      <c r="F211">
        <v>10.7674</v>
      </c>
      <c r="G211">
        <f t="shared" si="27"/>
        <v>12.743</v>
      </c>
      <c r="H211">
        <f t="shared" si="28"/>
        <v>9.0573189799999998</v>
      </c>
      <c r="I211" s="17">
        <f t="shared" si="29"/>
        <v>3.2865867097875423E-4</v>
      </c>
      <c r="J211" s="17">
        <f t="shared" si="30"/>
        <v>1.0003286586709788</v>
      </c>
      <c r="K211">
        <f t="shared" si="32"/>
        <v>-6.5328658670978701E-2</v>
      </c>
      <c r="L211" s="37">
        <f t="shared" si="33"/>
        <v>4.2678336437492409E-3</v>
      </c>
      <c r="O211" s="11"/>
    </row>
    <row r="212" spans="1:15" ht="15.75" x14ac:dyDescent="0.25">
      <c r="A212" s="2">
        <v>40976</v>
      </c>
      <c r="B212">
        <v>1.9</v>
      </c>
      <c r="C212">
        <f t="shared" si="31"/>
        <v>1.6042780748662996E-2</v>
      </c>
      <c r="D212">
        <v>2.0121000000000002</v>
      </c>
      <c r="E212">
        <v>0.65890000000000004</v>
      </c>
      <c r="F212">
        <v>10.7469</v>
      </c>
      <c r="G212">
        <f t="shared" si="27"/>
        <v>12.759</v>
      </c>
      <c r="H212">
        <f t="shared" si="28"/>
        <v>9.0932324100000006</v>
      </c>
      <c r="I212" s="17">
        <f t="shared" si="29"/>
        <v>3.2904758133867062E-4</v>
      </c>
      <c r="J212" s="17">
        <f t="shared" si="30"/>
        <v>1.0003290475813387</v>
      </c>
      <c r="K212">
        <f t="shared" si="32"/>
        <v>1.5713733167324325E-2</v>
      </c>
      <c r="L212" s="37">
        <f t="shared" si="33"/>
        <v>2.4692141005386856E-4</v>
      </c>
      <c r="O212" s="11"/>
    </row>
    <row r="213" spans="1:15" ht="15.75" x14ac:dyDescent="0.25">
      <c r="A213" s="2">
        <v>40977</v>
      </c>
      <c r="B213">
        <v>1.85</v>
      </c>
      <c r="C213">
        <f t="shared" si="31"/>
        <v>-2.6315789473684119E-2</v>
      </c>
      <c r="D213">
        <v>2.0278999999999998</v>
      </c>
      <c r="E213">
        <v>0.65790000000000004</v>
      </c>
      <c r="F213">
        <v>10.7224</v>
      </c>
      <c r="G213">
        <f t="shared" si="27"/>
        <v>12.750299999999999</v>
      </c>
      <c r="H213">
        <f t="shared" si="28"/>
        <v>9.0821669600000003</v>
      </c>
      <c r="I213" s="17">
        <f t="shared" si="29"/>
        <v>3.2883611815748282E-4</v>
      </c>
      <c r="J213" s="17">
        <f t="shared" si="30"/>
        <v>1.0003288361181575</v>
      </c>
      <c r="K213">
        <f t="shared" si="32"/>
        <v>-2.6644625591841602E-2</v>
      </c>
      <c r="L213" s="37">
        <f t="shared" si="33"/>
        <v>7.0993607292942041E-4</v>
      </c>
      <c r="O213" s="11"/>
    </row>
    <row r="214" spans="1:15" ht="15.75" x14ac:dyDescent="0.25">
      <c r="A214" s="2">
        <v>40980</v>
      </c>
      <c r="B214">
        <v>1.9300000000000002</v>
      </c>
      <c r="C214">
        <f t="shared" si="31"/>
        <v>4.324324324324328E-2</v>
      </c>
      <c r="D214">
        <v>2.0331000000000001</v>
      </c>
      <c r="E214">
        <v>0.6532</v>
      </c>
      <c r="F214">
        <v>10.7157</v>
      </c>
      <c r="G214">
        <f t="shared" si="27"/>
        <v>12.748799999999999</v>
      </c>
      <c r="H214">
        <f t="shared" si="28"/>
        <v>9.0325952399999991</v>
      </c>
      <c r="I214" s="17">
        <f t="shared" si="29"/>
        <v>3.2879965734378125E-4</v>
      </c>
      <c r="J214" s="17">
        <f t="shared" si="30"/>
        <v>1.0003287996573438</v>
      </c>
      <c r="K214">
        <f t="shared" si="32"/>
        <v>4.2914443585899499E-2</v>
      </c>
      <c r="L214" s="37">
        <f t="shared" si="33"/>
        <v>1.8416494682873506E-3</v>
      </c>
      <c r="O214" s="11"/>
    </row>
    <row r="215" spans="1:15" ht="15.75" x14ac:dyDescent="0.25">
      <c r="A215" s="2">
        <v>40981</v>
      </c>
      <c r="B215">
        <v>3.63</v>
      </c>
      <c r="C215">
        <f t="shared" si="31"/>
        <v>0.88082901554404125</v>
      </c>
      <c r="D215">
        <v>2.1263000000000001</v>
      </c>
      <c r="E215">
        <v>0.83660000000000001</v>
      </c>
      <c r="F215">
        <v>10.653600000000001</v>
      </c>
      <c r="G215">
        <f t="shared" si="27"/>
        <v>12.779900000000001</v>
      </c>
      <c r="H215">
        <f t="shared" si="28"/>
        <v>11.039101760000001</v>
      </c>
      <c r="I215" s="17">
        <f t="shared" si="29"/>
        <v>3.2955551260949179E-4</v>
      </c>
      <c r="J215" s="17">
        <f t="shared" si="30"/>
        <v>1.0003295555126095</v>
      </c>
      <c r="K215">
        <f t="shared" si="32"/>
        <v>0.88049946003143176</v>
      </c>
      <c r="L215" s="37">
        <f t="shared" si="33"/>
        <v>0.77527929911564286</v>
      </c>
      <c r="O215" s="11"/>
    </row>
    <row r="216" spans="1:15" ht="15.75" x14ac:dyDescent="0.25">
      <c r="A216" s="2">
        <v>40982</v>
      </c>
      <c r="B216">
        <v>3.55</v>
      </c>
      <c r="C216">
        <f t="shared" si="31"/>
        <v>-2.2038567493112969E-2</v>
      </c>
      <c r="D216">
        <v>2.2686000000000002</v>
      </c>
      <c r="E216">
        <v>0.83709999999999996</v>
      </c>
      <c r="F216">
        <v>10.639200000000001</v>
      </c>
      <c r="G216">
        <f t="shared" si="27"/>
        <v>12.907800000000002</v>
      </c>
      <c r="H216">
        <f t="shared" si="28"/>
        <v>11.174674320000001</v>
      </c>
      <c r="I216" s="17">
        <f t="shared" si="29"/>
        <v>3.326618141095139E-4</v>
      </c>
      <c r="J216" s="17">
        <f t="shared" si="30"/>
        <v>1.0003326618141095</v>
      </c>
      <c r="K216">
        <f t="shared" si="32"/>
        <v>-2.2371229307222483E-2</v>
      </c>
      <c r="L216" s="37">
        <f t="shared" si="33"/>
        <v>5.0047190071633013E-4</v>
      </c>
      <c r="O216" s="11"/>
    </row>
    <row r="217" spans="1:15" ht="15.75" x14ac:dyDescent="0.25">
      <c r="A217" s="2">
        <v>40983</v>
      </c>
      <c r="B217">
        <v>3.54</v>
      </c>
      <c r="C217">
        <f t="shared" si="31"/>
        <v>-2.8169014084506445E-3</v>
      </c>
      <c r="D217">
        <v>2.2793999999999999</v>
      </c>
      <c r="E217">
        <v>0.83650000000000002</v>
      </c>
      <c r="F217">
        <v>10.6081</v>
      </c>
      <c r="G217">
        <f t="shared" si="27"/>
        <v>12.887499999999999</v>
      </c>
      <c r="H217">
        <f t="shared" si="28"/>
        <v>11.153075650000002</v>
      </c>
      <c r="I217" s="17">
        <f t="shared" si="29"/>
        <v>3.3216902328292441E-4</v>
      </c>
      <c r="J217" s="17">
        <f t="shared" si="30"/>
        <v>1.0003321690232829</v>
      </c>
      <c r="K217">
        <f t="shared" si="32"/>
        <v>-3.1490704317335689E-3</v>
      </c>
      <c r="L217" s="37">
        <f t="shared" si="33"/>
        <v>9.9166445840186457E-6</v>
      </c>
      <c r="O217" s="11"/>
    </row>
    <row r="218" spans="1:15" ht="15.75" x14ac:dyDescent="0.25">
      <c r="A218" s="2">
        <v>40984</v>
      </c>
      <c r="B218">
        <v>3.64</v>
      </c>
      <c r="C218">
        <f t="shared" si="31"/>
        <v>2.8248587570621493E-2</v>
      </c>
      <c r="D218">
        <v>2.294</v>
      </c>
      <c r="E218">
        <v>0.82620000000000005</v>
      </c>
      <c r="F218">
        <v>10.5945</v>
      </c>
      <c r="G218">
        <f t="shared" si="27"/>
        <v>12.888500000000001</v>
      </c>
      <c r="H218">
        <f t="shared" si="28"/>
        <v>11.047175900000001</v>
      </c>
      <c r="I218" s="17">
        <f t="shared" si="29"/>
        <v>3.3219330076250664E-4</v>
      </c>
      <c r="J218" s="17">
        <f t="shared" si="30"/>
        <v>1.0003321933007625</v>
      </c>
      <c r="K218">
        <f t="shared" si="32"/>
        <v>2.7916394269858986E-2</v>
      </c>
      <c r="L218" s="37">
        <f t="shared" si="33"/>
        <v>7.7932506903021566E-4</v>
      </c>
      <c r="O218" s="11"/>
    </row>
    <row r="219" spans="1:15" ht="15.75" x14ac:dyDescent="0.25">
      <c r="A219" s="2">
        <v>40987</v>
      </c>
      <c r="B219">
        <v>3.81</v>
      </c>
      <c r="C219">
        <f t="shared" si="31"/>
        <v>4.6703296703296683E-2</v>
      </c>
      <c r="D219">
        <v>2.3772000000000002</v>
      </c>
      <c r="E219">
        <v>0.79339999999999999</v>
      </c>
      <c r="F219">
        <v>10.569100000000001</v>
      </c>
      <c r="G219">
        <f t="shared" si="27"/>
        <v>12.946300000000001</v>
      </c>
      <c r="H219">
        <f t="shared" si="28"/>
        <v>10.762723940000001</v>
      </c>
      <c r="I219" s="17">
        <f t="shared" si="29"/>
        <v>3.3359617475503534E-4</v>
      </c>
      <c r="J219" s="17">
        <f t="shared" si="30"/>
        <v>1.000333596174755</v>
      </c>
      <c r="K219">
        <f t="shared" si="32"/>
        <v>4.6369700528541648E-2</v>
      </c>
      <c r="L219" s="37">
        <f t="shared" si="33"/>
        <v>2.1501491271066356E-3</v>
      </c>
      <c r="O219" s="11"/>
    </row>
    <row r="220" spans="1:15" ht="15.75" x14ac:dyDescent="0.25">
      <c r="A220" s="2">
        <v>40988</v>
      </c>
      <c r="B220">
        <v>3.98</v>
      </c>
      <c r="C220">
        <f t="shared" si="31"/>
        <v>4.4619422572178456E-2</v>
      </c>
      <c r="D220">
        <v>2.3590999999999998</v>
      </c>
      <c r="E220">
        <v>0.78190000000000004</v>
      </c>
      <c r="F220">
        <v>10.5764</v>
      </c>
      <c r="G220">
        <f t="shared" si="27"/>
        <v>12.935499999999999</v>
      </c>
      <c r="H220">
        <f t="shared" si="28"/>
        <v>10.62878716</v>
      </c>
      <c r="I220" s="17">
        <f t="shared" si="29"/>
        <v>3.3333410044877887E-4</v>
      </c>
      <c r="J220" s="17">
        <f t="shared" si="30"/>
        <v>1.0003333341004488</v>
      </c>
      <c r="K220">
        <f t="shared" si="32"/>
        <v>4.4286088471729677E-2</v>
      </c>
      <c r="L220" s="37">
        <f t="shared" si="33"/>
        <v>1.9612576321258682E-3</v>
      </c>
      <c r="O220" s="11"/>
    </row>
    <row r="221" spans="1:15" ht="15.75" x14ac:dyDescent="0.25">
      <c r="A221" s="2">
        <v>40989</v>
      </c>
      <c r="B221">
        <v>4.04</v>
      </c>
      <c r="C221">
        <f t="shared" si="31"/>
        <v>1.5075376884422124E-2</v>
      </c>
      <c r="D221">
        <v>2.2959999999999998</v>
      </c>
      <c r="E221">
        <v>0.78139999999999998</v>
      </c>
      <c r="F221">
        <v>10.5844</v>
      </c>
      <c r="G221">
        <f t="shared" si="27"/>
        <v>12.8804</v>
      </c>
      <c r="H221">
        <f t="shared" si="28"/>
        <v>10.56665016</v>
      </c>
      <c r="I221" s="17">
        <f t="shared" si="29"/>
        <v>3.3199664701077936E-4</v>
      </c>
      <c r="J221" s="17">
        <f t="shared" si="30"/>
        <v>1.0003319966470108</v>
      </c>
      <c r="K221">
        <f t="shared" si="32"/>
        <v>1.4743380237411344E-2</v>
      </c>
      <c r="L221" s="37">
        <f t="shared" si="33"/>
        <v>2.1736726082489138E-4</v>
      </c>
      <c r="O221" s="11"/>
    </row>
    <row r="222" spans="1:15" ht="15.75" x14ac:dyDescent="0.25">
      <c r="A222" s="2">
        <v>40990</v>
      </c>
      <c r="B222">
        <v>3.9699999999999998</v>
      </c>
      <c r="C222">
        <f t="shared" si="31"/>
        <v>-1.7326732673267398E-2</v>
      </c>
      <c r="D222">
        <v>2.2781000000000002</v>
      </c>
      <c r="E222">
        <v>0.78259999999999996</v>
      </c>
      <c r="F222">
        <v>10.6029</v>
      </c>
      <c r="G222">
        <f t="shared" si="27"/>
        <v>12.881</v>
      </c>
      <c r="H222">
        <f t="shared" si="28"/>
        <v>10.575929540000001</v>
      </c>
      <c r="I222" s="17">
        <f t="shared" si="29"/>
        <v>3.3201121443782178E-4</v>
      </c>
      <c r="J222" s="17">
        <f t="shared" si="30"/>
        <v>1.0003320112144378</v>
      </c>
      <c r="K222">
        <f t="shared" si="32"/>
        <v>-1.7658743887705219E-2</v>
      </c>
      <c r="L222" s="37">
        <f t="shared" si="33"/>
        <v>3.1183123569156646E-4</v>
      </c>
      <c r="O222" s="11"/>
    </row>
    <row r="223" spans="1:15" ht="15.75" x14ac:dyDescent="0.25">
      <c r="A223" s="2">
        <v>40991</v>
      </c>
      <c r="B223">
        <v>4.04</v>
      </c>
      <c r="C223">
        <f t="shared" si="31"/>
        <v>1.7632241813602088E-2</v>
      </c>
      <c r="D223">
        <v>2.2317</v>
      </c>
      <c r="E223">
        <v>0.78590000000000004</v>
      </c>
      <c r="F223">
        <v>10.5989</v>
      </c>
      <c r="G223">
        <f t="shared" si="27"/>
        <v>12.8306</v>
      </c>
      <c r="H223">
        <f t="shared" si="28"/>
        <v>10.561375510000001</v>
      </c>
      <c r="I223" s="17">
        <f t="shared" si="29"/>
        <v>3.307872812912116E-4</v>
      </c>
      <c r="J223" s="17">
        <f t="shared" si="30"/>
        <v>1.0003307872812912</v>
      </c>
      <c r="K223">
        <f t="shared" si="32"/>
        <v>1.7301454532310877E-2</v>
      </c>
      <c r="L223" s="37">
        <f t="shared" si="33"/>
        <v>2.9934032893362057E-4</v>
      </c>
      <c r="O223" s="11"/>
    </row>
    <row r="224" spans="1:15" ht="15.75" x14ac:dyDescent="0.25">
      <c r="A224" s="2">
        <v>40994</v>
      </c>
      <c r="B224">
        <v>4.05</v>
      </c>
      <c r="C224">
        <f t="shared" si="31"/>
        <v>2.4752475247524224E-3</v>
      </c>
      <c r="D224">
        <v>2.2479</v>
      </c>
      <c r="E224">
        <v>0.78669999999999995</v>
      </c>
      <c r="F224">
        <v>10.553100000000001</v>
      </c>
      <c r="G224">
        <f t="shared" si="27"/>
        <v>12.801</v>
      </c>
      <c r="H224">
        <f t="shared" si="28"/>
        <v>10.550023769999999</v>
      </c>
      <c r="I224" s="17">
        <f t="shared" si="29"/>
        <v>3.3006820925329805E-4</v>
      </c>
      <c r="J224" s="17">
        <f t="shared" si="30"/>
        <v>1.0003300682092533</v>
      </c>
      <c r="K224">
        <f t="shared" si="32"/>
        <v>2.1451793154991243E-3</v>
      </c>
      <c r="L224" s="37">
        <f t="shared" si="33"/>
        <v>4.6017942956452916E-6</v>
      </c>
      <c r="O224" s="11"/>
    </row>
    <row r="225" spans="1:15" ht="15.75" x14ac:dyDescent="0.25">
      <c r="A225" s="2">
        <v>40995</v>
      </c>
      <c r="B225">
        <v>4.03</v>
      </c>
      <c r="C225">
        <f t="shared" si="31"/>
        <v>-4.9382716049381666E-3</v>
      </c>
      <c r="D225">
        <v>2.1836000000000002</v>
      </c>
      <c r="E225">
        <v>0.78910000000000002</v>
      </c>
      <c r="F225">
        <v>10.539199999999999</v>
      </c>
      <c r="G225">
        <f t="shared" si="27"/>
        <v>12.722799999999999</v>
      </c>
      <c r="H225">
        <f t="shared" si="28"/>
        <v>10.50008272</v>
      </c>
      <c r="I225" s="17">
        <f t="shared" si="29"/>
        <v>3.2816759303178067E-4</v>
      </c>
      <c r="J225" s="17">
        <f t="shared" si="30"/>
        <v>1.0003281675930318</v>
      </c>
      <c r="K225">
        <f t="shared" si="32"/>
        <v>-5.2664391979699472E-3</v>
      </c>
      <c r="L225" s="37">
        <f t="shared" si="33"/>
        <v>2.7735381825914342E-5</v>
      </c>
      <c r="O225" s="11"/>
    </row>
    <row r="226" spans="1:15" ht="15.75" x14ac:dyDescent="0.25">
      <c r="A226" s="2">
        <v>40996</v>
      </c>
      <c r="B226">
        <v>4.01</v>
      </c>
      <c r="C226">
        <f t="shared" si="31"/>
        <v>-4.9627791563276579E-3</v>
      </c>
      <c r="D226">
        <v>2.1997</v>
      </c>
      <c r="E226">
        <v>0.78920000000000001</v>
      </c>
      <c r="F226">
        <v>10.543200000000001</v>
      </c>
      <c r="G226">
        <f t="shared" si="27"/>
        <v>12.742900000000001</v>
      </c>
      <c r="H226">
        <f t="shared" si="28"/>
        <v>10.520393440000001</v>
      </c>
      <c r="I226" s="17">
        <f t="shared" si="29"/>
        <v>3.2865624011590988E-4</v>
      </c>
      <c r="J226" s="17">
        <f t="shared" si="30"/>
        <v>1.0003286562401159</v>
      </c>
      <c r="K226">
        <f t="shared" si="32"/>
        <v>-5.2914353964435678E-3</v>
      </c>
      <c r="L226" s="37">
        <f t="shared" si="33"/>
        <v>2.7999288554735896E-5</v>
      </c>
      <c r="O226" s="11"/>
    </row>
    <row r="227" spans="1:15" ht="15.75" x14ac:dyDescent="0.25">
      <c r="A227" s="2">
        <v>40997</v>
      </c>
      <c r="B227">
        <v>4.16</v>
      </c>
      <c r="C227">
        <f t="shared" si="31"/>
        <v>3.7406483790523783E-2</v>
      </c>
      <c r="D227">
        <v>2.1587000000000001</v>
      </c>
      <c r="E227">
        <v>0.78820000000000001</v>
      </c>
      <c r="F227">
        <v>10.560700000000001</v>
      </c>
      <c r="G227">
        <f t="shared" si="27"/>
        <v>12.7194</v>
      </c>
      <c r="H227">
        <f t="shared" si="28"/>
        <v>10.48264374</v>
      </c>
      <c r="I227" s="17">
        <f t="shared" si="29"/>
        <v>3.2808492771874143E-4</v>
      </c>
      <c r="J227" s="17">
        <f t="shared" si="30"/>
        <v>1.0003280849277187</v>
      </c>
      <c r="K227">
        <f t="shared" si="32"/>
        <v>3.7078398862805041E-2</v>
      </c>
      <c r="L227" s="37">
        <f t="shared" si="33"/>
        <v>1.3748076622292621E-3</v>
      </c>
      <c r="O227" s="11"/>
    </row>
    <row r="228" spans="1:15" ht="15.75" x14ac:dyDescent="0.25">
      <c r="A228" s="2">
        <v>40998</v>
      </c>
      <c r="B228">
        <v>4.0999999999999996</v>
      </c>
      <c r="C228">
        <f t="shared" si="31"/>
        <v>-1.4423076923077042E-2</v>
      </c>
      <c r="D228">
        <v>2.2088000000000001</v>
      </c>
      <c r="E228">
        <v>0.78720000000000001</v>
      </c>
      <c r="F228">
        <v>10.550599999999999</v>
      </c>
      <c r="G228">
        <f t="shared" si="27"/>
        <v>12.759399999999999</v>
      </c>
      <c r="H228">
        <f t="shared" si="28"/>
        <v>10.51423232</v>
      </c>
      <c r="I228" s="17">
        <f t="shared" si="29"/>
        <v>3.2905730339272132E-4</v>
      </c>
      <c r="J228" s="17">
        <f t="shared" si="30"/>
        <v>1.0003290573033927</v>
      </c>
      <c r="K228">
        <f t="shared" si="32"/>
        <v>-1.4752134226469763E-2</v>
      </c>
      <c r="L228" s="37">
        <f t="shared" si="33"/>
        <v>2.1762546423578064E-4</v>
      </c>
      <c r="O228" s="11"/>
    </row>
    <row r="229" spans="1:15" ht="15.75" x14ac:dyDescent="0.25">
      <c r="A229" s="2">
        <v>41001</v>
      </c>
      <c r="B229">
        <v>4.13</v>
      </c>
      <c r="C229">
        <f t="shared" si="31"/>
        <v>7.3170731707317685E-3</v>
      </c>
      <c r="D229">
        <v>2.1819999999999999</v>
      </c>
      <c r="E229">
        <v>0.78129999999999999</v>
      </c>
      <c r="F229">
        <v>10.6068</v>
      </c>
      <c r="G229">
        <f t="shared" si="27"/>
        <v>12.7888</v>
      </c>
      <c r="H229">
        <f t="shared" si="28"/>
        <v>10.46909284</v>
      </c>
      <c r="I229" s="17">
        <f t="shared" si="29"/>
        <v>3.2977178020354714E-4</v>
      </c>
      <c r="J229" s="17">
        <f t="shared" si="30"/>
        <v>1.0003297717802035</v>
      </c>
      <c r="K229">
        <f t="shared" si="32"/>
        <v>6.9873013905282213E-3</v>
      </c>
      <c r="L229" s="37">
        <f t="shared" si="33"/>
        <v>4.8822380722077617E-5</v>
      </c>
      <c r="O229" s="11"/>
    </row>
    <row r="230" spans="1:15" ht="15.75" x14ac:dyDescent="0.25">
      <c r="A230" s="2">
        <v>41002</v>
      </c>
      <c r="B230">
        <v>4.3499999999999996</v>
      </c>
      <c r="C230">
        <f t="shared" si="31"/>
        <v>5.3268765133171851E-2</v>
      </c>
      <c r="D230">
        <v>2.2988</v>
      </c>
      <c r="E230">
        <v>0.77839999999999998</v>
      </c>
      <c r="F230">
        <v>10.6372</v>
      </c>
      <c r="G230">
        <f t="shared" si="27"/>
        <v>12.936</v>
      </c>
      <c r="H230">
        <f t="shared" si="28"/>
        <v>10.578796479999999</v>
      </c>
      <c r="I230" s="17">
        <f t="shared" si="29"/>
        <v>3.3334623407021979E-4</v>
      </c>
      <c r="J230" s="17">
        <f t="shared" si="30"/>
        <v>1.0003333462340702</v>
      </c>
      <c r="K230">
        <f t="shared" si="32"/>
        <v>5.2935418899101631E-2</v>
      </c>
      <c r="L230" s="37">
        <f t="shared" si="33"/>
        <v>2.8021585740233661E-3</v>
      </c>
      <c r="O230" s="11"/>
    </row>
    <row r="231" spans="1:15" ht="15.75" x14ac:dyDescent="0.25">
      <c r="A231" s="2">
        <v>41003</v>
      </c>
      <c r="B231">
        <v>4.3099999999999996</v>
      </c>
      <c r="C231">
        <f t="shared" si="31"/>
        <v>-9.1954022988505833E-3</v>
      </c>
      <c r="D231">
        <v>2.2233000000000001</v>
      </c>
      <c r="E231">
        <v>0.77859999999999996</v>
      </c>
      <c r="F231">
        <v>10.6785</v>
      </c>
      <c r="G231">
        <f t="shared" si="27"/>
        <v>12.9018</v>
      </c>
      <c r="H231">
        <f t="shared" si="28"/>
        <v>10.5375801</v>
      </c>
      <c r="I231" s="17">
        <f t="shared" si="29"/>
        <v>3.3251617084739671E-4</v>
      </c>
      <c r="J231" s="17">
        <f t="shared" si="30"/>
        <v>1.0003325161708474</v>
      </c>
      <c r="K231">
        <f t="shared" si="32"/>
        <v>-9.52791846969798E-3</v>
      </c>
      <c r="L231" s="37">
        <f t="shared" si="33"/>
        <v>9.0781230365211902E-5</v>
      </c>
      <c r="O231" s="11"/>
    </row>
    <row r="232" spans="1:15" ht="15.75" x14ac:dyDescent="0.25">
      <c r="A232" s="2">
        <v>41004</v>
      </c>
      <c r="B232">
        <v>4.3499999999999996</v>
      </c>
      <c r="C232">
        <f t="shared" si="31"/>
        <v>9.28074245939676E-3</v>
      </c>
      <c r="D232">
        <v>2.1804999999999999</v>
      </c>
      <c r="E232">
        <v>0.77849999999999997</v>
      </c>
      <c r="F232">
        <v>10.703900000000001</v>
      </c>
      <c r="G232">
        <f t="shared" si="27"/>
        <v>12.884400000000001</v>
      </c>
      <c r="H232">
        <f t="shared" si="28"/>
        <v>10.51348615</v>
      </c>
      <c r="I232" s="17">
        <f t="shared" si="29"/>
        <v>3.3209376173326532E-4</v>
      </c>
      <c r="J232" s="17">
        <f t="shared" si="30"/>
        <v>1.0003320937617333</v>
      </c>
      <c r="K232">
        <f t="shared" si="32"/>
        <v>8.9486486976634947E-3</v>
      </c>
      <c r="L232" s="37">
        <f t="shared" si="33"/>
        <v>8.007831351419456E-5</v>
      </c>
      <c r="O232" s="11"/>
    </row>
    <row r="233" spans="1:15" ht="15.75" x14ac:dyDescent="0.25">
      <c r="A233" s="2">
        <v>41008</v>
      </c>
      <c r="B233">
        <v>4.38</v>
      </c>
      <c r="C233">
        <f t="shared" si="31"/>
        <v>6.8965517241379891E-3</v>
      </c>
      <c r="D233">
        <v>2.0474000000000001</v>
      </c>
      <c r="E233">
        <v>0.77439999999999998</v>
      </c>
      <c r="F233">
        <v>10.7906</v>
      </c>
      <c r="G233">
        <f t="shared" si="27"/>
        <v>12.837999999999999</v>
      </c>
      <c r="H233">
        <f t="shared" si="28"/>
        <v>10.403640639999999</v>
      </c>
      <c r="I233" s="17">
        <f t="shared" si="29"/>
        <v>3.3096701990631416E-4</v>
      </c>
      <c r="J233" s="17">
        <f t="shared" si="30"/>
        <v>1.0003309670199063</v>
      </c>
      <c r="K233">
        <f t="shared" si="32"/>
        <v>6.5655847042316749E-3</v>
      </c>
      <c r="L233" s="37">
        <f t="shared" si="33"/>
        <v>4.310690250844093E-5</v>
      </c>
      <c r="O233" s="11"/>
    </row>
    <row r="234" spans="1:15" ht="15.75" x14ac:dyDescent="0.25">
      <c r="A234" s="2">
        <v>41009</v>
      </c>
      <c r="B234">
        <v>4.6500000000000004</v>
      </c>
      <c r="C234">
        <f t="shared" si="31"/>
        <v>6.1643835616438464E-2</v>
      </c>
      <c r="D234">
        <v>1.9823</v>
      </c>
      <c r="E234">
        <v>0.75929999999999997</v>
      </c>
      <c r="F234">
        <v>10.884399999999999</v>
      </c>
      <c r="G234">
        <f t="shared" si="27"/>
        <v>12.8667</v>
      </c>
      <c r="H234">
        <f t="shared" si="28"/>
        <v>10.24682492</v>
      </c>
      <c r="I234" s="17">
        <f t="shared" si="29"/>
        <v>3.31664003077492E-4</v>
      </c>
      <c r="J234" s="17">
        <f t="shared" si="30"/>
        <v>1.0003316640030775</v>
      </c>
      <c r="K234">
        <f t="shared" si="32"/>
        <v>6.1312171613360972E-2</v>
      </c>
      <c r="L234" s="37">
        <f t="shared" si="33"/>
        <v>3.759182387946227E-3</v>
      </c>
      <c r="O234" s="11"/>
    </row>
    <row r="235" spans="1:15" ht="15.75" x14ac:dyDescent="0.25">
      <c r="A235" s="2">
        <v>41010</v>
      </c>
      <c r="B235">
        <v>4.83</v>
      </c>
      <c r="C235">
        <f t="shared" si="31"/>
        <v>3.8709677419354778E-2</v>
      </c>
      <c r="D235">
        <v>2.0350999999999999</v>
      </c>
      <c r="E235">
        <v>0.76200000000000001</v>
      </c>
      <c r="F235">
        <v>10.895199999999999</v>
      </c>
      <c r="G235">
        <f t="shared" si="27"/>
        <v>12.930299999999999</v>
      </c>
      <c r="H235">
        <f t="shared" si="28"/>
        <v>10.337242399999999</v>
      </c>
      <c r="I235" s="17">
        <f t="shared" si="29"/>
        <v>3.3320790760926755E-4</v>
      </c>
      <c r="J235" s="17">
        <f t="shared" si="30"/>
        <v>1.0003332079076093</v>
      </c>
      <c r="K235">
        <f t="shared" si="32"/>
        <v>3.837646951174551E-2</v>
      </c>
      <c r="L235" s="37">
        <f t="shared" si="33"/>
        <v>1.4727534121859328E-3</v>
      </c>
      <c r="O235" s="11"/>
    </row>
    <row r="236" spans="1:15" ht="15.75" x14ac:dyDescent="0.25">
      <c r="A236" s="2">
        <v>41011</v>
      </c>
      <c r="B236">
        <v>5.34</v>
      </c>
      <c r="C236">
        <f t="shared" si="31"/>
        <v>0.10559006211180119</v>
      </c>
      <c r="D236">
        <v>2.0510000000000002</v>
      </c>
      <c r="E236">
        <v>0.77690000000000003</v>
      </c>
      <c r="F236">
        <v>10.8514</v>
      </c>
      <c r="G236">
        <f t="shared" si="27"/>
        <v>12.9024</v>
      </c>
      <c r="H236">
        <f t="shared" si="28"/>
        <v>10.48145266</v>
      </c>
      <c r="I236" s="17">
        <f t="shared" si="29"/>
        <v>3.3253073552086398E-4</v>
      </c>
      <c r="J236" s="17">
        <f t="shared" si="30"/>
        <v>1.0003325307355209</v>
      </c>
      <c r="K236">
        <f t="shared" si="32"/>
        <v>0.10525753137628033</v>
      </c>
      <c r="L236" s="37">
        <f t="shared" si="33"/>
        <v>1.1079147911428638E-2</v>
      </c>
      <c r="O236" s="11"/>
    </row>
    <row r="237" spans="1:15" ht="15.75" x14ac:dyDescent="0.25">
      <c r="A237" s="2">
        <v>41012</v>
      </c>
      <c r="B237">
        <v>5.39</v>
      </c>
      <c r="C237">
        <f t="shared" si="31"/>
        <v>9.3632958801497801E-3</v>
      </c>
      <c r="D237">
        <v>1.9823</v>
      </c>
      <c r="E237">
        <v>0.7742</v>
      </c>
      <c r="F237">
        <v>10.867100000000001</v>
      </c>
      <c r="G237">
        <f t="shared" si="27"/>
        <v>12.849400000000001</v>
      </c>
      <c r="H237">
        <f t="shared" si="28"/>
        <v>10.395608820000001</v>
      </c>
      <c r="I237" s="17">
        <f t="shared" si="29"/>
        <v>3.3124389152705547E-4</v>
      </c>
      <c r="J237" s="17">
        <f t="shared" si="30"/>
        <v>1.0003312438915271</v>
      </c>
      <c r="K237">
        <f t="shared" si="32"/>
        <v>9.0320519886227246E-3</v>
      </c>
      <c r="L237" s="37">
        <f t="shared" si="33"/>
        <v>8.1577963125183714E-5</v>
      </c>
      <c r="O237" s="11"/>
    </row>
    <row r="238" spans="1:15" ht="15.75" x14ac:dyDescent="0.25">
      <c r="A238" s="2">
        <v>41015</v>
      </c>
      <c r="B238">
        <v>5.9399999999999995</v>
      </c>
      <c r="C238">
        <f t="shared" si="31"/>
        <v>0.10204081632653059</v>
      </c>
      <c r="D238">
        <v>1.9805000000000001</v>
      </c>
      <c r="E238">
        <v>0.76129999999999998</v>
      </c>
      <c r="F238">
        <v>10.8596</v>
      </c>
      <c r="G238">
        <f t="shared" si="27"/>
        <v>12.8401</v>
      </c>
      <c r="H238">
        <f t="shared" si="28"/>
        <v>10.247913480000001</v>
      </c>
      <c r="I238" s="17">
        <f t="shared" si="29"/>
        <v>3.3101802466917185E-4</v>
      </c>
      <c r="J238" s="17">
        <f t="shared" si="30"/>
        <v>1.0003310180246692</v>
      </c>
      <c r="K238">
        <f t="shared" si="32"/>
        <v>0.10170979830186141</v>
      </c>
      <c r="L238" s="37">
        <f t="shared" si="33"/>
        <v>1.0344883070605332E-2</v>
      </c>
      <c r="O238" s="11"/>
    </row>
    <row r="239" spans="1:15" ht="15.75" x14ac:dyDescent="0.25">
      <c r="A239" s="2">
        <v>41016</v>
      </c>
      <c r="B239">
        <v>6.49</v>
      </c>
      <c r="C239">
        <f t="shared" si="31"/>
        <v>9.2592592592592726E-2</v>
      </c>
      <c r="D239">
        <v>1.9981</v>
      </c>
      <c r="E239">
        <v>0.77529999999999999</v>
      </c>
      <c r="F239">
        <v>10.7918</v>
      </c>
      <c r="G239">
        <f t="shared" si="27"/>
        <v>12.789899999999999</v>
      </c>
      <c r="H239">
        <f t="shared" si="28"/>
        <v>10.36498254</v>
      </c>
      <c r="I239" s="17">
        <f t="shared" si="29"/>
        <v>3.2979850872449923E-4</v>
      </c>
      <c r="J239" s="17">
        <f t="shared" si="30"/>
        <v>1.0003297985087245</v>
      </c>
      <c r="K239">
        <f t="shared" si="32"/>
        <v>9.2262794083868227E-2</v>
      </c>
      <c r="L239" s="37">
        <f t="shared" si="33"/>
        <v>8.5124231721622704E-3</v>
      </c>
      <c r="O239" s="11"/>
    </row>
    <row r="240" spans="1:15" ht="15.75" x14ac:dyDescent="0.25">
      <c r="A240" s="2">
        <v>41017</v>
      </c>
      <c r="B240">
        <v>6.44</v>
      </c>
      <c r="C240">
        <f t="shared" si="31"/>
        <v>-7.7041602465331002E-3</v>
      </c>
      <c r="D240">
        <v>1.9752999999999998</v>
      </c>
      <c r="E240">
        <v>0.77559999999999996</v>
      </c>
      <c r="F240">
        <v>10.8012</v>
      </c>
      <c r="G240">
        <f t="shared" si="27"/>
        <v>12.776499999999999</v>
      </c>
      <c r="H240">
        <f t="shared" si="28"/>
        <v>10.352710719999997</v>
      </c>
      <c r="I240" s="17">
        <f t="shared" si="29"/>
        <v>3.294728890355092E-4</v>
      </c>
      <c r="J240" s="17">
        <f t="shared" si="30"/>
        <v>1.0003294728890355</v>
      </c>
      <c r="K240">
        <f t="shared" si="32"/>
        <v>-8.0336331355686103E-3</v>
      </c>
      <c r="L240" s="37">
        <f t="shared" si="33"/>
        <v>6.4539261356905939E-5</v>
      </c>
      <c r="O240" s="11"/>
    </row>
    <row r="241" spans="1:15" ht="15.75" x14ac:dyDescent="0.25">
      <c r="A241" s="2">
        <v>41018</v>
      </c>
      <c r="B241">
        <v>6.26</v>
      </c>
      <c r="C241">
        <f t="shared" si="31"/>
        <v>-2.7950310559006302E-2</v>
      </c>
      <c r="D241">
        <v>1.9664999999999999</v>
      </c>
      <c r="E241">
        <v>0.77739999999999998</v>
      </c>
      <c r="F241">
        <v>10.753500000000001</v>
      </c>
      <c r="G241">
        <f t="shared" si="27"/>
        <v>12.72</v>
      </c>
      <c r="H241">
        <f t="shared" si="28"/>
        <v>10.326270900000001</v>
      </c>
      <c r="I241" s="17">
        <f t="shared" si="29"/>
        <v>3.2809951589585218E-4</v>
      </c>
      <c r="J241" s="17">
        <f t="shared" si="30"/>
        <v>1.0003280995158959</v>
      </c>
      <c r="K241">
        <f t="shared" si="32"/>
        <v>-2.8278410074902154E-2</v>
      </c>
      <c r="L241" s="37">
        <f t="shared" si="33"/>
        <v>7.9966847636432766E-4</v>
      </c>
      <c r="O241" s="11"/>
    </row>
    <row r="242" spans="1:15" ht="15.75" x14ac:dyDescent="0.25">
      <c r="A242" s="2">
        <v>41019</v>
      </c>
      <c r="B242">
        <v>5.9399999999999995</v>
      </c>
      <c r="C242">
        <f t="shared" si="31"/>
        <v>-5.1118210862619855E-2</v>
      </c>
      <c r="D242">
        <v>1.9628999999999999</v>
      </c>
      <c r="E242">
        <v>0.77339999999999998</v>
      </c>
      <c r="F242">
        <v>10.7285</v>
      </c>
      <c r="G242">
        <f t="shared" si="27"/>
        <v>12.6914</v>
      </c>
      <c r="H242">
        <f t="shared" si="28"/>
        <v>10.260321899999999</v>
      </c>
      <c r="I242" s="17">
        <f t="shared" si="29"/>
        <v>3.2740405997677691E-4</v>
      </c>
      <c r="J242" s="17">
        <f t="shared" si="30"/>
        <v>1.0003274040599768</v>
      </c>
      <c r="K242">
        <f t="shared" si="32"/>
        <v>-5.1445614922596632E-2</v>
      </c>
      <c r="L242" s="37">
        <f t="shared" si="33"/>
        <v>2.6466512947640971E-3</v>
      </c>
      <c r="O242" s="11"/>
    </row>
    <row r="243" spans="1:15" ht="15.75" x14ac:dyDescent="0.25">
      <c r="A243" s="2">
        <v>41022</v>
      </c>
      <c r="B243">
        <v>5.77</v>
      </c>
      <c r="C243">
        <f t="shared" si="31"/>
        <v>-2.8619528619528611E-2</v>
      </c>
      <c r="D243">
        <v>1.9348999999999998</v>
      </c>
      <c r="E243">
        <v>0.76359999999999995</v>
      </c>
      <c r="F243">
        <v>10.765000000000001</v>
      </c>
      <c r="G243">
        <f t="shared" si="27"/>
        <v>12.6999</v>
      </c>
      <c r="H243">
        <f t="shared" si="28"/>
        <v>10.155054</v>
      </c>
      <c r="I243" s="17">
        <f t="shared" si="29"/>
        <v>3.2761076980225567E-4</v>
      </c>
      <c r="J243" s="17">
        <f t="shared" si="30"/>
        <v>1.0003276107698023</v>
      </c>
      <c r="K243">
        <f t="shared" si="32"/>
        <v>-2.8947139389330866E-2</v>
      </c>
      <c r="L243" s="37">
        <f t="shared" si="33"/>
        <v>8.3793687882535055E-4</v>
      </c>
      <c r="O243" s="11"/>
    </row>
    <row r="244" spans="1:15" ht="15.75" x14ac:dyDescent="0.25">
      <c r="A244" s="2">
        <v>41023</v>
      </c>
      <c r="B244">
        <v>5.68</v>
      </c>
      <c r="C244">
        <f t="shared" si="31"/>
        <v>-1.5597920277296336E-2</v>
      </c>
      <c r="D244">
        <v>1.9735</v>
      </c>
      <c r="E244">
        <v>0.75670000000000004</v>
      </c>
      <c r="F244">
        <v>10.7654</v>
      </c>
      <c r="G244">
        <f t="shared" si="27"/>
        <v>12.738899999999999</v>
      </c>
      <c r="H244">
        <f t="shared" si="28"/>
        <v>10.119678179999999</v>
      </c>
      <c r="I244" s="17">
        <f t="shared" si="29"/>
        <v>3.2855900383976788E-4</v>
      </c>
      <c r="J244" s="17">
        <f t="shared" si="30"/>
        <v>1.0003285590038398</v>
      </c>
      <c r="K244">
        <f t="shared" si="32"/>
        <v>-1.5926479281136104E-2</v>
      </c>
      <c r="L244" s="37">
        <f t="shared" si="33"/>
        <v>2.5365274229245758E-4</v>
      </c>
      <c r="O244" s="11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4"/>
  <sheetViews>
    <sheetView topLeftCell="K1" zoomScale="70" zoomScaleNormal="70" workbookViewId="0">
      <selection activeCell="AD129" sqref="AD129"/>
    </sheetView>
  </sheetViews>
  <sheetFormatPr defaultRowHeight="15" x14ac:dyDescent="0.25"/>
  <cols>
    <col min="1" max="1" width="13.28515625" customWidth="1"/>
    <col min="2" max="2" width="9.5703125" customWidth="1"/>
    <col min="5" max="5" width="11.42578125"/>
    <col min="8" max="8" width="27.7109375" bestFit="1" customWidth="1"/>
    <col min="9" max="9" width="39.42578125" customWidth="1"/>
    <col min="10" max="10" width="10.140625" customWidth="1"/>
    <col min="12" max="12" width="10.7109375" style="36" customWidth="1"/>
    <col min="13" max="13" width="27.28515625" customWidth="1"/>
    <col min="16" max="16" width="22.140625" customWidth="1"/>
    <col min="17" max="17" width="29.7109375" customWidth="1"/>
    <col min="18" max="18" width="12" customWidth="1"/>
    <col min="19" max="19" width="10.7109375" customWidth="1"/>
    <col min="20" max="20" width="17.42578125" customWidth="1"/>
  </cols>
  <sheetData>
    <row r="1" spans="1:28" ht="15.75" thickBot="1" x14ac:dyDescent="0.3">
      <c r="A1" t="s">
        <v>0</v>
      </c>
      <c r="V1" t="s">
        <v>62</v>
      </c>
      <c r="W1" t="s">
        <v>71</v>
      </c>
      <c r="X1" t="s">
        <v>68</v>
      </c>
      <c r="Y1" t="s">
        <v>69</v>
      </c>
      <c r="Z1" t="s">
        <v>62</v>
      </c>
      <c r="AA1" t="s">
        <v>71</v>
      </c>
      <c r="AB1" t="s">
        <v>68</v>
      </c>
    </row>
    <row r="2" spans="1:28" x14ac:dyDescent="0.25">
      <c r="A2" t="s">
        <v>1</v>
      </c>
      <c r="B2" t="s">
        <v>2</v>
      </c>
      <c r="C2" t="s">
        <v>20</v>
      </c>
      <c r="D2" t="s">
        <v>5</v>
      </c>
      <c r="E2" t="s">
        <v>38</v>
      </c>
      <c r="F2" t="s">
        <v>6</v>
      </c>
      <c r="G2" t="s">
        <v>36</v>
      </c>
      <c r="H2" t="s">
        <v>39</v>
      </c>
      <c r="I2" t="s">
        <v>35</v>
      </c>
      <c r="J2" t="s">
        <v>37</v>
      </c>
      <c r="K2" t="s">
        <v>66</v>
      </c>
      <c r="L2" s="37" t="s">
        <v>65</v>
      </c>
      <c r="M2" s="7" t="s">
        <v>48</v>
      </c>
      <c r="N2" s="11">
        <f>SUM(L4:L123)/(COUNT(H4:H123)-2)</f>
        <v>2.2243153238501174E-3</v>
      </c>
      <c r="O2" s="16" t="s">
        <v>64</v>
      </c>
      <c r="P2" s="16"/>
      <c r="Q2" s="16" t="s">
        <v>56</v>
      </c>
      <c r="R2" s="16" t="s">
        <v>57</v>
      </c>
      <c r="S2" s="16" t="s">
        <v>58</v>
      </c>
      <c r="T2" s="16" t="s">
        <v>59</v>
      </c>
      <c r="U2" s="16" t="s">
        <v>67</v>
      </c>
      <c r="V2" s="16" t="s">
        <v>60</v>
      </c>
      <c r="W2" s="16"/>
      <c r="X2" s="16"/>
      <c r="Y2" s="16"/>
      <c r="Z2" s="16" t="s">
        <v>61</v>
      </c>
      <c r="AA2" s="16"/>
      <c r="AB2" s="11"/>
    </row>
    <row r="3" spans="1:28" ht="16.5" thickBot="1" x14ac:dyDescent="0.3">
      <c r="A3" s="1">
        <v>40673</v>
      </c>
      <c r="B3">
        <v>4.4000000000000004</v>
      </c>
      <c r="C3">
        <v>0</v>
      </c>
      <c r="D3">
        <v>3.2134999999999998</v>
      </c>
      <c r="E3">
        <v>1.6404999999999998</v>
      </c>
      <c r="F3">
        <v>10.3208</v>
      </c>
      <c r="G3">
        <f t="shared" ref="G3:G66" si="0">D3+F3</f>
        <v>13.5343</v>
      </c>
      <c r="H3">
        <f>D3+E3*(G3-D3)</f>
        <v>20.144772399999997</v>
      </c>
      <c r="I3" s="17">
        <f>(((G3/100)+1)^(1/365)-1)</f>
        <v>3.4782707486158415E-4</v>
      </c>
      <c r="J3" s="17">
        <f>1+I3</f>
        <v>1.0003478270748616</v>
      </c>
      <c r="L3" s="37"/>
      <c r="M3" s="20" t="s">
        <v>49</v>
      </c>
      <c r="N3" s="11">
        <f>SQRT(N2)</f>
        <v>4.7162647549200604E-2</v>
      </c>
      <c r="O3" s="11"/>
      <c r="P3" s="11"/>
      <c r="Q3" s="11"/>
      <c r="R3" s="11"/>
    </row>
    <row r="4" spans="1:28" ht="15.75" x14ac:dyDescent="0.25">
      <c r="A4" s="2">
        <v>40674</v>
      </c>
      <c r="B4">
        <v>4.4993999999999996</v>
      </c>
      <c r="C4">
        <f>(B4-B3)/B3</f>
        <v>2.2590909090908922E-2</v>
      </c>
      <c r="D4">
        <v>3.1593</v>
      </c>
      <c r="E4">
        <v>1.6322000000000001</v>
      </c>
      <c r="F4">
        <v>10.3607</v>
      </c>
      <c r="G4">
        <f t="shared" si="0"/>
        <v>13.52</v>
      </c>
      <c r="H4">
        <f t="shared" ref="H4:H67" si="1">D4+E4*(G4-D4)</f>
        <v>20.070034540000002</v>
      </c>
      <c r="I4" s="17">
        <f t="shared" ref="I4:I67" si="2">(((G4/100)+1)^(1/365)-1)</f>
        <v>3.4748185609512205E-4</v>
      </c>
      <c r="J4" s="17">
        <f t="shared" ref="J4:J67" si="3">1+I4</f>
        <v>1.0003474818560951</v>
      </c>
      <c r="K4">
        <f>C4-I4</f>
        <v>2.22434272348138E-2</v>
      </c>
      <c r="L4" s="37">
        <f>K4^2</f>
        <v>4.9477005515045631E-4</v>
      </c>
      <c r="M4" s="11"/>
      <c r="N4" s="11"/>
      <c r="O4" s="11">
        <f>C4/$N$3</f>
        <v>0.47900001939759279</v>
      </c>
      <c r="P4" s="11"/>
      <c r="Q4" s="11">
        <f>O4</f>
        <v>0.47900001939759279</v>
      </c>
      <c r="R4" s="11">
        <f>RANK(Q4,$Q$4:$Q$124)</f>
        <v>36</v>
      </c>
      <c r="S4">
        <f>O4</f>
        <v>0.47900001939759279</v>
      </c>
      <c r="T4">
        <f>RANK(S4,$S$4:$S$124)</f>
        <v>36</v>
      </c>
      <c r="U4">
        <v>1</v>
      </c>
      <c r="V4">
        <f>R4/(COUNT($U$4:$U$124)+1)-0.5</f>
        <v>-0.20491803278688525</v>
      </c>
      <c r="W4">
        <f>SUM($V$4:V4)/U4</f>
        <v>-0.20491803278688525</v>
      </c>
      <c r="X4">
        <f>(U4/11)*W4^2</f>
        <v>3.8174000146588166E-3</v>
      </c>
      <c r="Z4">
        <f>T4/(COUNT($O$4:$O$124)+1)-0.5</f>
        <v>-0.20491803278688525</v>
      </c>
      <c r="AA4">
        <f>SUM($Z$4:Z4)/U4</f>
        <v>-0.20491803278688525</v>
      </c>
      <c r="AB4">
        <f>(U4/11)*AA4^2</f>
        <v>3.8174000146588166E-3</v>
      </c>
    </row>
    <row r="5" spans="1:28" ht="15.75" x14ac:dyDescent="0.25">
      <c r="A5" s="2">
        <v>40675</v>
      </c>
      <c r="B5">
        <v>4.45</v>
      </c>
      <c r="C5">
        <f t="shared" ref="C5:C68" si="4">(B5-B4)/B4</f>
        <v>-1.0979241676667877E-2</v>
      </c>
      <c r="D5">
        <v>3.2225000000000001</v>
      </c>
      <c r="E5">
        <v>1.631</v>
      </c>
      <c r="F5">
        <v>10.315099999999999</v>
      </c>
      <c r="G5">
        <f t="shared" si="0"/>
        <v>13.537599999999999</v>
      </c>
      <c r="H5">
        <f t="shared" si="1"/>
        <v>20.0464281</v>
      </c>
      <c r="I5" s="17">
        <f t="shared" si="2"/>
        <v>3.4790673457263388E-4</v>
      </c>
      <c r="J5" s="17">
        <f t="shared" si="3"/>
        <v>1.0003479067345726</v>
      </c>
      <c r="K5">
        <f t="shared" ref="K5:K68" si="5">C5-I5</f>
        <v>-1.1327148411240511E-2</v>
      </c>
      <c r="L5" s="37">
        <f t="shared" ref="L5:L68" si="6">K5^2</f>
        <v>1.2830429113026842E-4</v>
      </c>
      <c r="M5" s="11"/>
      <c r="N5" s="11"/>
      <c r="O5" s="11">
        <f t="shared" ref="O5:O68" si="7">C5/$N$3</f>
        <v>-0.23279527861989105</v>
      </c>
      <c r="P5" s="11"/>
      <c r="Q5" s="11">
        <f t="shared" ref="Q5:Q68" si="8">O5</f>
        <v>-0.23279527861989105</v>
      </c>
      <c r="R5" s="11">
        <f t="shared" ref="R5:R68" si="9">RANK(Q5,$Q$4:$Q$124)</f>
        <v>68</v>
      </c>
      <c r="S5">
        <f t="shared" ref="S5:S68" si="10">O5</f>
        <v>-0.23279527861989105</v>
      </c>
      <c r="T5">
        <f t="shared" ref="T5:T68" si="11">RANK(S5,$S$4:$S$124)</f>
        <v>68</v>
      </c>
      <c r="U5">
        <v>2</v>
      </c>
      <c r="V5">
        <f t="shared" ref="V5:V68" si="12">R5/(COUNT($U$4:$U$124)+1)-0.5</f>
        <v>5.7377049180327822E-2</v>
      </c>
      <c r="W5">
        <f>SUM($V$4:V5)/U5</f>
        <v>-7.3770491803278715E-2</v>
      </c>
      <c r="X5">
        <f t="shared" ref="X5:X68" si="13">(U5/11)*W5^2</f>
        <v>9.8947008379956592E-4</v>
      </c>
      <c r="Z5">
        <f t="shared" ref="Z5:Z68" si="14">T5/(COUNT($O$4:$O$124)+1)-0.5</f>
        <v>5.7377049180327822E-2</v>
      </c>
      <c r="AA5">
        <f>SUM($Z$4:Z5)/U5</f>
        <v>-7.3770491803278715E-2</v>
      </c>
      <c r="AB5">
        <f t="shared" ref="AB5:AB68" si="15">(U5/11)*AA5^2</f>
        <v>9.8947008379956592E-4</v>
      </c>
    </row>
    <row r="6" spans="1:28" ht="15.75" x14ac:dyDescent="0.25">
      <c r="A6" s="2">
        <v>40676</v>
      </c>
      <c r="B6">
        <v>4.4794</v>
      </c>
      <c r="C6">
        <f t="shared" si="4"/>
        <v>6.6067415730336788E-3</v>
      </c>
      <c r="D6">
        <v>3.1709000000000001</v>
      </c>
      <c r="E6">
        <v>1.5523</v>
      </c>
      <c r="F6">
        <v>10.344899999999999</v>
      </c>
      <c r="G6">
        <f t="shared" si="0"/>
        <v>13.515799999999999</v>
      </c>
      <c r="H6">
        <f t="shared" si="1"/>
        <v>19.229288269999998</v>
      </c>
      <c r="I6" s="17">
        <f t="shared" si="2"/>
        <v>3.473804549314341E-4</v>
      </c>
      <c r="J6" s="17">
        <f t="shared" si="3"/>
        <v>1.0003473804549314</v>
      </c>
      <c r="K6">
        <f t="shared" si="5"/>
        <v>6.2593611181022447E-3</v>
      </c>
      <c r="L6" s="37">
        <f t="shared" si="6"/>
        <v>3.9179601606810185E-5</v>
      </c>
      <c r="M6" s="11"/>
      <c r="N6" s="11"/>
      <c r="O6" s="11">
        <f t="shared" si="7"/>
        <v>0.14008419620932969</v>
      </c>
      <c r="P6" s="11"/>
      <c r="Q6" s="11">
        <f t="shared" si="8"/>
        <v>0.14008419620932969</v>
      </c>
      <c r="R6" s="11">
        <f t="shared" si="9"/>
        <v>48</v>
      </c>
      <c r="S6">
        <f t="shared" si="10"/>
        <v>0.14008419620932969</v>
      </c>
      <c r="T6">
        <f t="shared" si="11"/>
        <v>48</v>
      </c>
      <c r="U6">
        <v>3</v>
      </c>
      <c r="V6">
        <f t="shared" si="12"/>
        <v>-0.10655737704918034</v>
      </c>
      <c r="W6">
        <f>SUM($V$4:V6)/U6</f>
        <v>-8.4699453551912593E-2</v>
      </c>
      <c r="X6">
        <f t="shared" si="13"/>
        <v>1.9565447541797995E-3</v>
      </c>
      <c r="Z6">
        <f t="shared" si="14"/>
        <v>-0.10655737704918034</v>
      </c>
      <c r="AA6">
        <f>SUM($Z$4:Z6)/U6</f>
        <v>-8.4699453551912593E-2</v>
      </c>
      <c r="AB6">
        <f t="shared" si="15"/>
        <v>1.9565447541797995E-3</v>
      </c>
    </row>
    <row r="7" spans="1:28" ht="15.75" x14ac:dyDescent="0.25">
      <c r="A7" s="2">
        <v>40679</v>
      </c>
      <c r="B7">
        <v>4.42</v>
      </c>
      <c r="C7">
        <f t="shared" si="4"/>
        <v>-1.3260704558646273E-2</v>
      </c>
      <c r="D7">
        <v>3.1469999999999998</v>
      </c>
      <c r="E7">
        <v>1.4825999999999999</v>
      </c>
      <c r="F7">
        <v>10.3725</v>
      </c>
      <c r="G7">
        <f t="shared" si="0"/>
        <v>13.519500000000001</v>
      </c>
      <c r="H7">
        <f t="shared" si="1"/>
        <v>18.525268499999999</v>
      </c>
      <c r="I7" s="17">
        <f t="shared" si="2"/>
        <v>3.4746978472410817E-4</v>
      </c>
      <c r="J7" s="17">
        <f t="shared" si="3"/>
        <v>1.0003474697847241</v>
      </c>
      <c r="K7">
        <f t="shared" si="5"/>
        <v>-1.3608174343370381E-2</v>
      </c>
      <c r="L7" s="37">
        <f t="shared" si="6"/>
        <v>1.851824089595639E-4</v>
      </c>
      <c r="M7" s="11"/>
      <c r="N7" s="11"/>
      <c r="O7" s="11">
        <f t="shared" si="7"/>
        <v>-0.28116963842652298</v>
      </c>
      <c r="P7" s="11"/>
      <c r="Q7" s="11">
        <f t="shared" si="8"/>
        <v>-0.28116963842652298</v>
      </c>
      <c r="R7" s="11">
        <f t="shared" si="9"/>
        <v>73</v>
      </c>
      <c r="S7">
        <f t="shared" si="10"/>
        <v>-0.28116963842652298</v>
      </c>
      <c r="T7">
        <f t="shared" si="11"/>
        <v>73</v>
      </c>
      <c r="U7">
        <v>4</v>
      </c>
      <c r="V7">
        <f t="shared" si="12"/>
        <v>9.8360655737704916E-2</v>
      </c>
      <c r="W7">
        <f>SUM($V$4:V7)/U7</f>
        <v>-3.8934426229508212E-2</v>
      </c>
      <c r="X7">
        <f t="shared" si="13"/>
        <v>5.512325621167335E-4</v>
      </c>
      <c r="Z7">
        <f t="shared" si="14"/>
        <v>9.8360655737704916E-2</v>
      </c>
      <c r="AA7">
        <f>SUM($Z$4:Z7)/U7</f>
        <v>-3.8934426229508212E-2</v>
      </c>
      <c r="AB7">
        <f t="shared" si="15"/>
        <v>5.512325621167335E-4</v>
      </c>
    </row>
    <row r="8" spans="1:28" ht="15.75" x14ac:dyDescent="0.25">
      <c r="A8" s="2">
        <v>40680</v>
      </c>
      <c r="B8">
        <v>4.4000000000000004</v>
      </c>
      <c r="C8">
        <f t="shared" si="4"/>
        <v>-4.5248868778279576E-3</v>
      </c>
      <c r="D8">
        <v>3.1158000000000001</v>
      </c>
      <c r="E8">
        <v>1.4825999999999999</v>
      </c>
      <c r="F8">
        <v>10.373100000000001</v>
      </c>
      <c r="G8">
        <f t="shared" si="0"/>
        <v>13.488900000000001</v>
      </c>
      <c r="H8">
        <f t="shared" si="1"/>
        <v>18.494958060000002</v>
      </c>
      <c r="I8" s="17">
        <f t="shared" si="2"/>
        <v>3.4673091588666161E-4</v>
      </c>
      <c r="J8" s="17">
        <f t="shared" si="3"/>
        <v>1.0003467309158867</v>
      </c>
      <c r="K8">
        <f t="shared" si="5"/>
        <v>-4.8716177937146192E-3</v>
      </c>
      <c r="L8" s="37">
        <f t="shared" si="6"/>
        <v>2.3732659928036895E-5</v>
      </c>
      <c r="M8" s="11"/>
      <c r="N8" s="11"/>
      <c r="O8" s="11">
        <f t="shared" si="7"/>
        <v>-9.5942172735479808E-2</v>
      </c>
      <c r="P8" s="11"/>
      <c r="Q8" s="11">
        <f t="shared" si="8"/>
        <v>-9.5942172735479808E-2</v>
      </c>
      <c r="R8" s="11">
        <f t="shared" si="9"/>
        <v>62</v>
      </c>
      <c r="S8">
        <f t="shared" si="10"/>
        <v>-9.5942172735479808E-2</v>
      </c>
      <c r="T8">
        <f t="shared" si="11"/>
        <v>62</v>
      </c>
      <c r="U8">
        <v>5</v>
      </c>
      <c r="V8">
        <f t="shared" si="12"/>
        <v>8.1967213114754189E-3</v>
      </c>
      <c r="W8">
        <f>SUM($V$4:V8)/U8</f>
        <v>-2.9508196721311487E-2</v>
      </c>
      <c r="X8">
        <f t="shared" si="13"/>
        <v>3.9578803351982635E-4</v>
      </c>
      <c r="Z8">
        <f t="shared" si="14"/>
        <v>8.1967213114754189E-3</v>
      </c>
      <c r="AA8">
        <f>SUM($Z$4:Z8)/U8</f>
        <v>-2.9508196721311487E-2</v>
      </c>
      <c r="AB8">
        <f t="shared" si="15"/>
        <v>3.9578803351982635E-4</v>
      </c>
    </row>
    <row r="9" spans="1:28" ht="15.75" x14ac:dyDescent="0.25">
      <c r="A9" s="2">
        <v>40681</v>
      </c>
      <c r="B9">
        <v>4.4000000000000004</v>
      </c>
      <c r="C9">
        <f t="shared" si="4"/>
        <v>0</v>
      </c>
      <c r="D9">
        <v>3.1800999999999999</v>
      </c>
      <c r="E9">
        <v>1.4807999999999999</v>
      </c>
      <c r="F9">
        <v>10.34</v>
      </c>
      <c r="G9">
        <f t="shared" si="0"/>
        <v>13.520099999999999</v>
      </c>
      <c r="H9">
        <f t="shared" si="1"/>
        <v>18.491571999999998</v>
      </c>
      <c r="I9" s="17">
        <f t="shared" si="2"/>
        <v>3.4748427036301877E-4</v>
      </c>
      <c r="J9" s="17">
        <f t="shared" si="3"/>
        <v>1.000347484270363</v>
      </c>
      <c r="K9">
        <f t="shared" si="5"/>
        <v>-3.4748427036301877E-4</v>
      </c>
      <c r="L9" s="37">
        <f t="shared" si="6"/>
        <v>1.2074531814971953E-7</v>
      </c>
      <c r="M9" s="11"/>
      <c r="N9" s="11"/>
      <c r="O9" s="11">
        <f t="shared" si="7"/>
        <v>0</v>
      </c>
      <c r="P9" s="11"/>
      <c r="Q9" s="11">
        <f t="shared" si="8"/>
        <v>0</v>
      </c>
      <c r="R9" s="11">
        <f t="shared" si="9"/>
        <v>53</v>
      </c>
      <c r="S9">
        <f t="shared" si="10"/>
        <v>0</v>
      </c>
      <c r="T9">
        <f t="shared" si="11"/>
        <v>53</v>
      </c>
      <c r="U9">
        <v>6</v>
      </c>
      <c r="V9">
        <f t="shared" si="12"/>
        <v>-6.5573770491803296E-2</v>
      </c>
      <c r="W9">
        <f>SUM($V$4:V9)/U9</f>
        <v>-3.5519125683060121E-2</v>
      </c>
      <c r="X9">
        <f t="shared" si="13"/>
        <v>6.8814997597582965E-4</v>
      </c>
      <c r="Z9">
        <f t="shared" si="14"/>
        <v>-6.5573770491803296E-2</v>
      </c>
      <c r="AA9">
        <f>SUM($Z$4:Z9)/U9</f>
        <v>-3.5519125683060121E-2</v>
      </c>
      <c r="AB9">
        <f t="shared" si="15"/>
        <v>6.8814997597582965E-4</v>
      </c>
    </row>
    <row r="10" spans="1:28" ht="15.75" x14ac:dyDescent="0.25">
      <c r="A10" s="2">
        <v>40682</v>
      </c>
      <c r="B10">
        <v>4.2024999999999997</v>
      </c>
      <c r="C10">
        <f t="shared" si="4"/>
        <v>-4.4886363636363787E-2</v>
      </c>
      <c r="D10">
        <v>3.1709000000000001</v>
      </c>
      <c r="E10">
        <v>1.4803999999999999</v>
      </c>
      <c r="F10">
        <v>10.321199999999999</v>
      </c>
      <c r="G10">
        <f t="shared" si="0"/>
        <v>13.492099999999999</v>
      </c>
      <c r="H10">
        <f t="shared" si="1"/>
        <v>18.45040448</v>
      </c>
      <c r="I10" s="17">
        <f t="shared" si="2"/>
        <v>3.4680819251731165E-4</v>
      </c>
      <c r="J10" s="17">
        <f t="shared" si="3"/>
        <v>1.0003468081925173</v>
      </c>
      <c r="K10">
        <f t="shared" si="5"/>
        <v>-4.5233171828881098E-2</v>
      </c>
      <c r="L10" s="37">
        <f t="shared" si="6"/>
        <v>2.0460398337010825E-3</v>
      </c>
      <c r="M10" s="11"/>
      <c r="N10" s="11"/>
      <c r="O10" s="11">
        <f t="shared" si="7"/>
        <v>-0.95173545101635415</v>
      </c>
      <c r="P10" s="11"/>
      <c r="Q10" s="11">
        <f t="shared" si="8"/>
        <v>-0.95173545101635415</v>
      </c>
      <c r="R10" s="11">
        <f t="shared" si="9"/>
        <v>102</v>
      </c>
      <c r="S10">
        <f t="shared" si="10"/>
        <v>-0.95173545101635415</v>
      </c>
      <c r="T10">
        <f t="shared" si="11"/>
        <v>102</v>
      </c>
      <c r="U10">
        <v>7</v>
      </c>
      <c r="V10">
        <f t="shared" si="12"/>
        <v>0.33606557377049184</v>
      </c>
      <c r="W10">
        <f>SUM($V$4:V10)/U10</f>
        <v>1.7564402810304445E-2</v>
      </c>
      <c r="X10">
        <f t="shared" si="13"/>
        <v>1.9632342932531042E-4</v>
      </c>
      <c r="Z10">
        <f t="shared" si="14"/>
        <v>0.33606557377049184</v>
      </c>
      <c r="AA10">
        <f>SUM($Z$4:Z10)/U10</f>
        <v>1.7564402810304445E-2</v>
      </c>
      <c r="AB10">
        <f t="shared" si="15"/>
        <v>1.9632342932531042E-4</v>
      </c>
    </row>
    <row r="11" spans="1:28" ht="15.75" x14ac:dyDescent="0.25">
      <c r="A11" s="2">
        <v>40683</v>
      </c>
      <c r="B11">
        <v>4.0999999999999996</v>
      </c>
      <c r="C11">
        <f t="shared" si="4"/>
        <v>-2.4390243902439036E-2</v>
      </c>
      <c r="D11">
        <v>3.1451000000000002</v>
      </c>
      <c r="E11">
        <v>1.4895</v>
      </c>
      <c r="F11">
        <v>10.3559</v>
      </c>
      <c r="G11">
        <f t="shared" si="0"/>
        <v>13.501000000000001</v>
      </c>
      <c r="H11">
        <f t="shared" si="1"/>
        <v>18.570213050000003</v>
      </c>
      <c r="I11" s="17">
        <f t="shared" si="2"/>
        <v>3.4702310672130032E-4</v>
      </c>
      <c r="J11" s="17">
        <f t="shared" si="3"/>
        <v>1.0003470231067213</v>
      </c>
      <c r="K11">
        <f t="shared" si="5"/>
        <v>-2.4737267009160336E-2</v>
      </c>
      <c r="L11" s="37">
        <f t="shared" si="6"/>
        <v>6.1193237908249232E-4</v>
      </c>
      <c r="M11" s="11"/>
      <c r="N11" s="11"/>
      <c r="O11" s="11">
        <f t="shared" si="7"/>
        <v>-0.51715171157418294</v>
      </c>
      <c r="P11" s="11"/>
      <c r="Q11" s="11">
        <f t="shared" si="8"/>
        <v>-0.51715171157418294</v>
      </c>
      <c r="R11" s="11">
        <f t="shared" si="9"/>
        <v>89</v>
      </c>
      <c r="S11">
        <f t="shared" si="10"/>
        <v>-0.51715171157418294</v>
      </c>
      <c r="T11">
        <f t="shared" si="11"/>
        <v>89</v>
      </c>
      <c r="U11">
        <v>8</v>
      </c>
      <c r="V11">
        <f t="shared" si="12"/>
        <v>0.22950819672131151</v>
      </c>
      <c r="W11">
        <f>SUM($V$4:V11)/U11</f>
        <v>4.4057377049180328E-2</v>
      </c>
      <c r="X11">
        <f t="shared" si="13"/>
        <v>1.4116745254208302E-3</v>
      </c>
      <c r="Z11">
        <f t="shared" si="14"/>
        <v>0.22950819672131151</v>
      </c>
      <c r="AA11">
        <f>SUM($Z$4:Z11)/U11</f>
        <v>4.4057377049180328E-2</v>
      </c>
      <c r="AB11">
        <f t="shared" si="15"/>
        <v>1.4116745254208302E-3</v>
      </c>
    </row>
    <row r="12" spans="1:28" ht="15.75" x14ac:dyDescent="0.25">
      <c r="A12" s="2">
        <v>40686</v>
      </c>
      <c r="B12">
        <v>4.05</v>
      </c>
      <c r="C12">
        <f t="shared" si="4"/>
        <v>-1.2195121951219469E-2</v>
      </c>
      <c r="D12">
        <v>3.1286</v>
      </c>
      <c r="E12">
        <v>1.4386000000000001</v>
      </c>
      <c r="F12">
        <v>10.438599999999999</v>
      </c>
      <c r="G12">
        <f t="shared" si="0"/>
        <v>13.5672</v>
      </c>
      <c r="H12">
        <f t="shared" si="1"/>
        <v>18.14556996</v>
      </c>
      <c r="I12" s="17">
        <f t="shared" si="2"/>
        <v>3.4862115481959499E-4</v>
      </c>
      <c r="J12" s="17">
        <f t="shared" si="3"/>
        <v>1.0003486211548196</v>
      </c>
      <c r="K12">
        <f t="shared" si="5"/>
        <v>-1.2543743106039064E-2</v>
      </c>
      <c r="L12" s="37">
        <f t="shared" si="6"/>
        <v>1.5734549111030255E-4</v>
      </c>
      <c r="M12" s="11"/>
      <c r="N12" s="11"/>
      <c r="O12" s="11">
        <f t="shared" si="7"/>
        <v>-0.25857585578709041</v>
      </c>
      <c r="P12" s="11"/>
      <c r="Q12" s="11">
        <f t="shared" si="8"/>
        <v>-0.25857585578709041</v>
      </c>
      <c r="R12" s="11">
        <f t="shared" si="9"/>
        <v>71</v>
      </c>
      <c r="S12">
        <f t="shared" si="10"/>
        <v>-0.25857585578709041</v>
      </c>
      <c r="T12">
        <f t="shared" si="11"/>
        <v>71</v>
      </c>
      <c r="U12">
        <v>9</v>
      </c>
      <c r="V12">
        <f t="shared" si="12"/>
        <v>8.1967213114754078E-2</v>
      </c>
      <c r="W12">
        <f>SUM($V$4:V12)/U12</f>
        <v>4.8269581056466303E-2</v>
      </c>
      <c r="X12">
        <f t="shared" si="13"/>
        <v>1.9063247362091759E-3</v>
      </c>
      <c r="Z12">
        <f t="shared" si="14"/>
        <v>8.1967213114754078E-2</v>
      </c>
      <c r="AA12">
        <f>SUM($Z$4:Z12)/U12</f>
        <v>4.8269581056466303E-2</v>
      </c>
      <c r="AB12">
        <f t="shared" si="15"/>
        <v>1.9063247362091759E-3</v>
      </c>
    </row>
    <row r="13" spans="1:28" ht="15.75" x14ac:dyDescent="0.25">
      <c r="A13" s="2">
        <v>40687</v>
      </c>
      <c r="B13">
        <v>4.0999999999999996</v>
      </c>
      <c r="C13">
        <f t="shared" si="4"/>
        <v>1.2345679012345635E-2</v>
      </c>
      <c r="D13">
        <v>3.1139000000000001</v>
      </c>
      <c r="E13">
        <v>1.4381999999999999</v>
      </c>
      <c r="F13">
        <v>10.454800000000001</v>
      </c>
      <c r="G13">
        <f t="shared" si="0"/>
        <v>13.5687</v>
      </c>
      <c r="H13">
        <f t="shared" si="1"/>
        <v>18.149993359999996</v>
      </c>
      <c r="I13" s="17">
        <f t="shared" si="2"/>
        <v>3.4865735360467554E-4</v>
      </c>
      <c r="J13" s="17">
        <f t="shared" si="3"/>
        <v>1.0003486573536047</v>
      </c>
      <c r="K13">
        <f t="shared" si="5"/>
        <v>1.1997021658740959E-2</v>
      </c>
      <c r="L13" s="37">
        <f t="shared" si="6"/>
        <v>1.4392852868029969E-4</v>
      </c>
      <c r="M13" s="11"/>
      <c r="N13" s="11"/>
      <c r="O13" s="11">
        <f t="shared" si="7"/>
        <v>0.26176815030298045</v>
      </c>
      <c r="P13" s="11"/>
      <c r="Q13" s="11">
        <f t="shared" si="8"/>
        <v>0.26176815030298045</v>
      </c>
      <c r="R13" s="11">
        <f t="shared" si="9"/>
        <v>41</v>
      </c>
      <c r="S13">
        <f t="shared" si="10"/>
        <v>0.26176815030298045</v>
      </c>
      <c r="T13">
        <f t="shared" si="11"/>
        <v>41</v>
      </c>
      <c r="U13">
        <v>10</v>
      </c>
      <c r="V13">
        <f t="shared" si="12"/>
        <v>-0.16393442622950821</v>
      </c>
      <c r="W13">
        <f>SUM($V$4:V13)/U13</f>
        <v>2.7049180327868849E-2</v>
      </c>
      <c r="X13">
        <f t="shared" si="13"/>
        <v>6.651437785541519E-4</v>
      </c>
      <c r="Z13">
        <f t="shared" si="14"/>
        <v>-0.16393442622950821</v>
      </c>
      <c r="AA13">
        <f>SUM($Z$4:Z13)/U13</f>
        <v>2.7049180327868849E-2</v>
      </c>
      <c r="AB13">
        <f t="shared" si="15"/>
        <v>6.651437785541519E-4</v>
      </c>
    </row>
    <row r="14" spans="1:28" ht="15.75" x14ac:dyDescent="0.25">
      <c r="A14" s="2">
        <v>40688</v>
      </c>
      <c r="B14">
        <v>4.1500000000000004</v>
      </c>
      <c r="C14">
        <f t="shared" si="4"/>
        <v>1.2195121951219686E-2</v>
      </c>
      <c r="D14">
        <v>3.1303999999999998</v>
      </c>
      <c r="E14">
        <v>1.4384999999999999</v>
      </c>
      <c r="F14">
        <v>10.4306</v>
      </c>
      <c r="G14">
        <f t="shared" si="0"/>
        <v>13.561</v>
      </c>
      <c r="H14">
        <f t="shared" si="1"/>
        <v>18.134818099999997</v>
      </c>
      <c r="I14" s="17">
        <f t="shared" si="2"/>
        <v>3.484715281163453E-4</v>
      </c>
      <c r="J14" s="17">
        <f t="shared" si="3"/>
        <v>1.0003484715281163</v>
      </c>
      <c r="K14">
        <f t="shared" si="5"/>
        <v>1.1846650423103341E-2</v>
      </c>
      <c r="L14" s="37">
        <f t="shared" si="6"/>
        <v>1.4034312624721455E-4</v>
      </c>
      <c r="M14" s="11"/>
      <c r="N14" s="11"/>
      <c r="O14" s="11">
        <f t="shared" si="7"/>
        <v>0.25857585578709502</v>
      </c>
      <c r="P14" s="11"/>
      <c r="Q14" s="11">
        <f t="shared" si="8"/>
        <v>0.25857585578709502</v>
      </c>
      <c r="R14" s="11">
        <f t="shared" si="9"/>
        <v>43</v>
      </c>
      <c r="S14">
        <f t="shared" si="10"/>
        <v>0.25857585578709502</v>
      </c>
      <c r="T14">
        <f t="shared" si="11"/>
        <v>43</v>
      </c>
      <c r="U14">
        <v>11</v>
      </c>
      <c r="V14">
        <f t="shared" si="12"/>
        <v>-0.14754098360655737</v>
      </c>
      <c r="W14">
        <f>SUM($V$4:V14)/U14</f>
        <v>1.117734724292101E-2</v>
      </c>
      <c r="X14">
        <f t="shared" si="13"/>
        <v>1.2493309138883392E-4</v>
      </c>
      <c r="Z14">
        <f t="shared" si="14"/>
        <v>-0.14754098360655737</v>
      </c>
      <c r="AA14">
        <f>SUM($Z$4:Z14)/U14</f>
        <v>1.117734724292101E-2</v>
      </c>
      <c r="AB14">
        <f t="shared" si="15"/>
        <v>1.2493309138883392E-4</v>
      </c>
    </row>
    <row r="15" spans="1:28" ht="15.75" x14ac:dyDescent="0.25">
      <c r="A15" s="2">
        <v>40689</v>
      </c>
      <c r="B15">
        <v>3.9534000000000002</v>
      </c>
      <c r="C15">
        <f t="shared" si="4"/>
        <v>-4.7373493975903638E-2</v>
      </c>
      <c r="D15">
        <v>3.0571999999999999</v>
      </c>
      <c r="E15">
        <v>1.4356</v>
      </c>
      <c r="F15">
        <v>10.416</v>
      </c>
      <c r="G15">
        <f t="shared" si="0"/>
        <v>13.4732</v>
      </c>
      <c r="H15">
        <f t="shared" si="1"/>
        <v>18.010409600000003</v>
      </c>
      <c r="I15" s="17">
        <f t="shared" si="2"/>
        <v>3.4635174593078411E-4</v>
      </c>
      <c r="J15" s="17">
        <f t="shared" si="3"/>
        <v>1.0003463517459308</v>
      </c>
      <c r="K15">
        <f t="shared" si="5"/>
        <v>-4.7719845721834422E-2</v>
      </c>
      <c r="L15" s="37">
        <f t="shared" si="6"/>
        <v>2.2771836757156791E-3</v>
      </c>
      <c r="M15" s="11"/>
      <c r="N15" s="11"/>
      <c r="O15" s="11">
        <f t="shared" si="7"/>
        <v>-1.0044706232083997</v>
      </c>
      <c r="P15" s="11"/>
      <c r="Q15" s="11">
        <f t="shared" si="8"/>
        <v>-1.0044706232083997</v>
      </c>
      <c r="R15" s="11">
        <f t="shared" si="9"/>
        <v>103</v>
      </c>
      <c r="S15">
        <f t="shared" si="10"/>
        <v>-1.0044706232083997</v>
      </c>
      <c r="T15">
        <f t="shared" si="11"/>
        <v>103</v>
      </c>
      <c r="U15">
        <v>12</v>
      </c>
      <c r="V15">
        <f t="shared" si="12"/>
        <v>0.34426229508196726</v>
      </c>
      <c r="W15">
        <f>SUM($V$4:V15)/U15</f>
        <v>3.8934426229508198E-2</v>
      </c>
      <c r="X15">
        <f t="shared" si="13"/>
        <v>1.6536976863501993E-3</v>
      </c>
      <c r="Z15">
        <f t="shared" si="14"/>
        <v>0.34426229508196726</v>
      </c>
      <c r="AA15">
        <f>SUM($Z$4:Z15)/U15</f>
        <v>3.8934426229508198E-2</v>
      </c>
      <c r="AB15">
        <f t="shared" si="15"/>
        <v>1.6536976863501993E-3</v>
      </c>
    </row>
    <row r="16" spans="1:28" ht="15.75" x14ac:dyDescent="0.25">
      <c r="A16" s="2">
        <v>40690</v>
      </c>
      <c r="B16">
        <v>3.8875000000000002</v>
      </c>
      <c r="C16">
        <f t="shared" si="4"/>
        <v>-1.6669196134972444E-2</v>
      </c>
      <c r="D16">
        <v>3.0735000000000001</v>
      </c>
      <c r="E16">
        <v>1.4163000000000001</v>
      </c>
      <c r="F16">
        <v>10.398300000000001</v>
      </c>
      <c r="G16">
        <f t="shared" si="0"/>
        <v>13.471800000000002</v>
      </c>
      <c r="H16">
        <f t="shared" si="1"/>
        <v>17.800612290000004</v>
      </c>
      <c r="I16" s="17">
        <f t="shared" si="2"/>
        <v>3.4631793205641692E-4</v>
      </c>
      <c r="J16" s="17">
        <f t="shared" si="3"/>
        <v>1.0003463179320564</v>
      </c>
      <c r="K16">
        <f t="shared" si="5"/>
        <v>-1.7015514067028861E-2</v>
      </c>
      <c r="L16" s="37">
        <f t="shared" si="6"/>
        <v>2.8952771896525705E-4</v>
      </c>
      <c r="M16" s="11"/>
      <c r="N16" s="11"/>
      <c r="O16" s="11">
        <f t="shared" si="7"/>
        <v>-0.35344063578243673</v>
      </c>
      <c r="P16" s="11"/>
      <c r="Q16" s="11">
        <f t="shared" si="8"/>
        <v>-0.35344063578243673</v>
      </c>
      <c r="R16" s="11">
        <f t="shared" si="9"/>
        <v>78</v>
      </c>
      <c r="S16">
        <f t="shared" si="10"/>
        <v>-0.35344063578243673</v>
      </c>
      <c r="T16">
        <f t="shared" si="11"/>
        <v>78</v>
      </c>
      <c r="U16">
        <v>13</v>
      </c>
      <c r="V16">
        <f t="shared" si="12"/>
        <v>0.13934426229508201</v>
      </c>
      <c r="W16">
        <f>SUM($V$4:V16)/U16</f>
        <v>4.6658259773013869E-2</v>
      </c>
      <c r="X16">
        <f t="shared" si="13"/>
        <v>2.5728101514180526E-3</v>
      </c>
      <c r="Z16">
        <f t="shared" si="14"/>
        <v>0.13934426229508201</v>
      </c>
      <c r="AA16">
        <f>SUM($Z$4:Z16)/U16</f>
        <v>4.6658259773013869E-2</v>
      </c>
      <c r="AB16">
        <f t="shared" si="15"/>
        <v>2.5728101514180526E-3</v>
      </c>
    </row>
    <row r="17" spans="1:28" ht="15.75" x14ac:dyDescent="0.25">
      <c r="A17" s="2">
        <v>40694</v>
      </c>
      <c r="B17">
        <v>3.8616000000000001</v>
      </c>
      <c r="C17">
        <f>(B17-B16)/B16</f>
        <v>-6.6623794212218737E-3</v>
      </c>
      <c r="D17">
        <v>3.0607000000000002</v>
      </c>
      <c r="E17">
        <v>1.4006000000000001</v>
      </c>
      <c r="F17">
        <v>10.3528</v>
      </c>
      <c r="G17">
        <f t="shared" si="0"/>
        <v>13.413500000000001</v>
      </c>
      <c r="H17">
        <f t="shared" si="1"/>
        <v>17.56083168</v>
      </c>
      <c r="I17" s="17">
        <f t="shared" si="2"/>
        <v>3.4490945619292113E-4</v>
      </c>
      <c r="J17" s="17">
        <f t="shared" si="3"/>
        <v>1.0003449094561929</v>
      </c>
      <c r="K17">
        <f t="shared" si="5"/>
        <v>-7.0072888774147949E-3</v>
      </c>
      <c r="L17" s="37">
        <f t="shared" si="6"/>
        <v>4.9102097411541099E-5</v>
      </c>
      <c r="M17" s="11"/>
      <c r="N17" s="11"/>
      <c r="O17" s="11">
        <f t="shared" si="7"/>
        <v>-0.14126389775450168</v>
      </c>
      <c r="P17" s="11"/>
      <c r="Q17" s="11">
        <f t="shared" si="8"/>
        <v>-0.14126389775450168</v>
      </c>
      <c r="R17" s="11">
        <f t="shared" si="9"/>
        <v>64</v>
      </c>
      <c r="S17">
        <f t="shared" si="10"/>
        <v>-0.14126389775450168</v>
      </c>
      <c r="T17">
        <f t="shared" si="11"/>
        <v>64</v>
      </c>
      <c r="U17">
        <v>14</v>
      </c>
      <c r="V17">
        <f t="shared" si="12"/>
        <v>2.4590163934426257E-2</v>
      </c>
      <c r="W17">
        <f>SUM($V$4:V17)/U17</f>
        <v>4.5081967213114756E-2</v>
      </c>
      <c r="X17">
        <f t="shared" si="13"/>
        <v>2.5866702499328141E-3</v>
      </c>
      <c r="Z17">
        <f t="shared" si="14"/>
        <v>2.4590163934426257E-2</v>
      </c>
      <c r="AA17">
        <f>SUM($Z$4:Z17)/U17</f>
        <v>4.5081967213114756E-2</v>
      </c>
      <c r="AB17">
        <f t="shared" si="15"/>
        <v>2.5866702499328141E-3</v>
      </c>
    </row>
    <row r="18" spans="1:28" ht="15.75" x14ac:dyDescent="0.25">
      <c r="A18" s="2">
        <v>40695</v>
      </c>
      <c r="B18">
        <v>3.8</v>
      </c>
      <c r="C18">
        <f t="shared" si="4"/>
        <v>-1.5951937020924054E-2</v>
      </c>
      <c r="D18">
        <v>2.9407999999999999</v>
      </c>
      <c r="E18">
        <v>1.3940000000000001</v>
      </c>
      <c r="F18">
        <v>10.453900000000001</v>
      </c>
      <c r="G18">
        <f t="shared" si="0"/>
        <v>13.3947</v>
      </c>
      <c r="H18">
        <f t="shared" si="1"/>
        <v>17.513536600000002</v>
      </c>
      <c r="I18" s="17">
        <f t="shared" si="2"/>
        <v>3.444551110420857E-4</v>
      </c>
      <c r="J18" s="17">
        <f t="shared" si="3"/>
        <v>1.0003444551110421</v>
      </c>
      <c r="K18">
        <f t="shared" si="5"/>
        <v>-1.6296392131966139E-2</v>
      </c>
      <c r="L18" s="37">
        <f t="shared" si="6"/>
        <v>2.6557239651880791E-4</v>
      </c>
      <c r="M18" s="11"/>
      <c r="N18" s="11"/>
      <c r="O18" s="11">
        <f t="shared" si="7"/>
        <v>-0.33823243286507215</v>
      </c>
      <c r="P18" s="11"/>
      <c r="Q18" s="11">
        <f t="shared" si="8"/>
        <v>-0.33823243286507215</v>
      </c>
      <c r="R18" s="11">
        <f t="shared" si="9"/>
        <v>77</v>
      </c>
      <c r="S18">
        <f t="shared" si="10"/>
        <v>-0.33823243286507215</v>
      </c>
      <c r="T18">
        <f t="shared" si="11"/>
        <v>77</v>
      </c>
      <c r="U18">
        <v>15</v>
      </c>
      <c r="V18">
        <f t="shared" si="12"/>
        <v>0.13114754098360659</v>
      </c>
      <c r="W18">
        <f>SUM($V$4:V18)/U18</f>
        <v>5.0819672131147547E-2</v>
      </c>
      <c r="X18">
        <f t="shared" si="13"/>
        <v>3.5217805575236383E-3</v>
      </c>
      <c r="Z18">
        <f t="shared" si="14"/>
        <v>0.13114754098360659</v>
      </c>
      <c r="AA18">
        <f>SUM($Z$4:Z18)/U18</f>
        <v>5.0819672131147547E-2</v>
      </c>
      <c r="AB18">
        <f t="shared" si="15"/>
        <v>3.5217805575236383E-3</v>
      </c>
    </row>
    <row r="19" spans="1:28" ht="15.75" x14ac:dyDescent="0.25">
      <c r="A19" s="2">
        <v>40696</v>
      </c>
      <c r="B19">
        <v>3.7556000000000003</v>
      </c>
      <c r="C19">
        <f t="shared" si="4"/>
        <v>-1.1684210526315672E-2</v>
      </c>
      <c r="D19">
        <v>3.0297000000000001</v>
      </c>
      <c r="E19">
        <v>1.3947000000000001</v>
      </c>
      <c r="F19">
        <v>10.4983</v>
      </c>
      <c r="G19">
        <f t="shared" si="0"/>
        <v>13.528</v>
      </c>
      <c r="H19">
        <f t="shared" si="1"/>
        <v>17.671679010000002</v>
      </c>
      <c r="I19" s="17">
        <f t="shared" si="2"/>
        <v>3.4767499081889142E-4</v>
      </c>
      <c r="J19" s="17">
        <f t="shared" si="3"/>
        <v>1.0003476749908189</v>
      </c>
      <c r="K19">
        <f t="shared" si="5"/>
        <v>-1.2031885517134563E-2</v>
      </c>
      <c r="L19" s="37">
        <f t="shared" si="6"/>
        <v>1.4476626909743246E-4</v>
      </c>
      <c r="M19" s="11"/>
      <c r="N19" s="11"/>
      <c r="O19" s="11">
        <f t="shared" si="7"/>
        <v>-0.2477428883551665</v>
      </c>
      <c r="P19" s="11"/>
      <c r="Q19" s="11">
        <f t="shared" si="8"/>
        <v>-0.2477428883551665</v>
      </c>
      <c r="R19" s="11">
        <f t="shared" si="9"/>
        <v>69</v>
      </c>
      <c r="S19">
        <f t="shared" si="10"/>
        <v>-0.2477428883551665</v>
      </c>
      <c r="T19">
        <f t="shared" si="11"/>
        <v>69</v>
      </c>
      <c r="U19">
        <v>16</v>
      </c>
      <c r="V19">
        <f t="shared" si="12"/>
        <v>6.557377049180324E-2</v>
      </c>
      <c r="W19">
        <f>SUM($V$4:V19)/U19</f>
        <v>5.1741803278688527E-2</v>
      </c>
      <c r="X19">
        <f t="shared" si="13"/>
        <v>3.8941297549534583E-3</v>
      </c>
      <c r="Z19">
        <f t="shared" si="14"/>
        <v>6.557377049180324E-2</v>
      </c>
      <c r="AA19">
        <f>SUM($Z$4:Z19)/U19</f>
        <v>5.1741803278688527E-2</v>
      </c>
      <c r="AB19">
        <f t="shared" si="15"/>
        <v>3.8941297549534583E-3</v>
      </c>
    </row>
    <row r="20" spans="1:28" ht="15.75" x14ac:dyDescent="0.25">
      <c r="A20" s="2">
        <v>40697</v>
      </c>
      <c r="B20">
        <v>3.75</v>
      </c>
      <c r="C20">
        <f t="shared" si="4"/>
        <v>-1.4911066141229819E-3</v>
      </c>
      <c r="D20">
        <v>2.9859</v>
      </c>
      <c r="E20">
        <v>1.3866000000000001</v>
      </c>
      <c r="F20">
        <v>10.5501</v>
      </c>
      <c r="G20">
        <f t="shared" si="0"/>
        <v>13.536000000000001</v>
      </c>
      <c r="H20">
        <f t="shared" si="1"/>
        <v>17.61466866</v>
      </c>
      <c r="I20" s="17">
        <f t="shared" si="2"/>
        <v>3.4786811197085044E-4</v>
      </c>
      <c r="J20" s="17">
        <f t="shared" si="3"/>
        <v>1.0003478681119709</v>
      </c>
      <c r="K20">
        <f t="shared" si="5"/>
        <v>-1.8389747260938324E-3</v>
      </c>
      <c r="L20" s="37">
        <f t="shared" si="6"/>
        <v>3.3818280432118859E-6</v>
      </c>
      <c r="M20" s="11"/>
      <c r="N20" s="11"/>
      <c r="O20" s="11">
        <f t="shared" si="7"/>
        <v>-3.1616261842964663E-2</v>
      </c>
      <c r="P20" s="11"/>
      <c r="Q20" s="11">
        <f t="shared" si="8"/>
        <v>-3.1616261842964663E-2</v>
      </c>
      <c r="R20" s="11">
        <f t="shared" si="9"/>
        <v>59</v>
      </c>
      <c r="S20">
        <f t="shared" si="10"/>
        <v>-3.1616261842964663E-2</v>
      </c>
      <c r="T20">
        <f t="shared" si="11"/>
        <v>59</v>
      </c>
      <c r="U20">
        <v>17</v>
      </c>
      <c r="V20">
        <f t="shared" si="12"/>
        <v>-1.6393442622950838E-2</v>
      </c>
      <c r="W20">
        <f>SUM($V$4:V20)/U20</f>
        <v>4.7733847637415623E-2</v>
      </c>
      <c r="X20">
        <f t="shared" si="13"/>
        <v>3.521349415874923E-3</v>
      </c>
      <c r="Z20">
        <f t="shared" si="14"/>
        <v>-1.6393442622950838E-2</v>
      </c>
      <c r="AA20">
        <f>SUM($Z$4:Z20)/U20</f>
        <v>4.7733847637415623E-2</v>
      </c>
      <c r="AB20">
        <f t="shared" si="15"/>
        <v>3.521349415874923E-3</v>
      </c>
    </row>
    <row r="21" spans="1:28" ht="15.75" x14ac:dyDescent="0.25">
      <c r="A21" s="2">
        <v>40700</v>
      </c>
      <c r="B21">
        <v>3.55</v>
      </c>
      <c r="C21">
        <f t="shared" si="4"/>
        <v>-5.3333333333333378E-2</v>
      </c>
      <c r="D21">
        <v>2.9950000000000001</v>
      </c>
      <c r="E21">
        <v>1.3947000000000001</v>
      </c>
      <c r="F21">
        <v>10.5869</v>
      </c>
      <c r="G21">
        <f t="shared" si="0"/>
        <v>13.581900000000001</v>
      </c>
      <c r="H21">
        <f t="shared" si="1"/>
        <v>17.760549430000001</v>
      </c>
      <c r="I21" s="17">
        <f t="shared" si="2"/>
        <v>3.4897588235471844E-4</v>
      </c>
      <c r="J21" s="17">
        <f t="shared" si="3"/>
        <v>1.0003489758823547</v>
      </c>
      <c r="K21">
        <f t="shared" si="5"/>
        <v>-5.3682309215688097E-2</v>
      </c>
      <c r="L21" s="37">
        <f t="shared" si="6"/>
        <v>2.8817903227287512E-3</v>
      </c>
      <c r="M21" s="11"/>
      <c r="N21" s="11"/>
      <c r="O21" s="11">
        <f t="shared" si="7"/>
        <v>-1.1308384093088804</v>
      </c>
      <c r="P21" s="11"/>
      <c r="Q21" s="11">
        <f t="shared" si="8"/>
        <v>-1.1308384093088804</v>
      </c>
      <c r="R21" s="11">
        <f t="shared" si="9"/>
        <v>106</v>
      </c>
      <c r="S21">
        <f t="shared" si="10"/>
        <v>-1.1308384093088804</v>
      </c>
      <c r="T21">
        <f t="shared" si="11"/>
        <v>106</v>
      </c>
      <c r="U21">
        <v>18</v>
      </c>
      <c r="V21">
        <f t="shared" si="12"/>
        <v>0.36885245901639341</v>
      </c>
      <c r="W21">
        <f>SUM($V$4:V21)/U21</f>
        <v>6.5573770491803282E-2</v>
      </c>
      <c r="X21">
        <f t="shared" si="13"/>
        <v>7.0362317070191312E-3</v>
      </c>
      <c r="Z21">
        <f t="shared" si="14"/>
        <v>0.36885245901639341</v>
      </c>
      <c r="AA21">
        <f>SUM($Z$4:Z21)/U21</f>
        <v>6.5573770491803282E-2</v>
      </c>
      <c r="AB21">
        <f t="shared" si="15"/>
        <v>7.0362317070191312E-3</v>
      </c>
    </row>
    <row r="22" spans="1:28" ht="15.75" x14ac:dyDescent="0.25">
      <c r="A22" s="2">
        <v>40701</v>
      </c>
      <c r="B22">
        <v>3.54</v>
      </c>
      <c r="C22">
        <f t="shared" si="4"/>
        <v>-2.8169014084506445E-3</v>
      </c>
      <c r="D22">
        <v>2.9948999999999999</v>
      </c>
      <c r="E22">
        <v>1.3947000000000001</v>
      </c>
      <c r="F22">
        <v>10.6153</v>
      </c>
      <c r="G22">
        <f t="shared" si="0"/>
        <v>13.610199999999999</v>
      </c>
      <c r="H22">
        <f t="shared" si="1"/>
        <v>17.800058910000001</v>
      </c>
      <c r="I22" s="17">
        <f t="shared" si="2"/>
        <v>3.4965866429148562E-4</v>
      </c>
      <c r="J22" s="17">
        <f t="shared" si="3"/>
        <v>1.0003496586642915</v>
      </c>
      <c r="K22">
        <f t="shared" si="5"/>
        <v>-3.1665600727421301E-3</v>
      </c>
      <c r="L22" s="37">
        <f t="shared" si="6"/>
        <v>1.0027102694284644E-5</v>
      </c>
      <c r="M22" s="11"/>
      <c r="N22" s="11"/>
      <c r="O22" s="11">
        <f t="shared" si="7"/>
        <v>-5.9727380773355043E-2</v>
      </c>
      <c r="P22" s="11"/>
      <c r="Q22" s="11">
        <f t="shared" si="8"/>
        <v>-5.9727380773355043E-2</v>
      </c>
      <c r="R22" s="11">
        <f t="shared" si="9"/>
        <v>60</v>
      </c>
      <c r="S22">
        <f t="shared" si="10"/>
        <v>-5.9727380773355043E-2</v>
      </c>
      <c r="T22">
        <f t="shared" si="11"/>
        <v>60</v>
      </c>
      <c r="U22">
        <v>19</v>
      </c>
      <c r="V22">
        <f t="shared" si="12"/>
        <v>-8.1967213114754189E-3</v>
      </c>
      <c r="W22">
        <f>SUM($V$4:V22)/U22</f>
        <v>6.1691113028472827E-2</v>
      </c>
      <c r="X22">
        <f t="shared" si="13"/>
        <v>6.5736431915585812E-3</v>
      </c>
      <c r="Z22">
        <f t="shared" si="14"/>
        <v>-8.1967213114754189E-3</v>
      </c>
      <c r="AA22">
        <f>SUM($Z$4:Z22)/U22</f>
        <v>6.1691113028472827E-2</v>
      </c>
      <c r="AB22">
        <f t="shared" si="15"/>
        <v>6.5736431915585812E-3</v>
      </c>
    </row>
    <row r="23" spans="1:28" ht="15.75" x14ac:dyDescent="0.25">
      <c r="A23" s="2">
        <v>40702</v>
      </c>
      <c r="B23">
        <v>3.55</v>
      </c>
      <c r="C23">
        <f t="shared" si="4"/>
        <v>2.8248587570620866E-3</v>
      </c>
      <c r="D23">
        <v>2.9386999999999999</v>
      </c>
      <c r="E23">
        <v>1.3940000000000001</v>
      </c>
      <c r="F23">
        <v>10.637499999999999</v>
      </c>
      <c r="G23">
        <f t="shared" si="0"/>
        <v>13.5762</v>
      </c>
      <c r="H23">
        <f t="shared" si="1"/>
        <v>17.767375000000001</v>
      </c>
      <c r="I23" s="17">
        <f t="shared" si="2"/>
        <v>3.4883834037802153E-4</v>
      </c>
      <c r="J23" s="17">
        <f t="shared" si="3"/>
        <v>1.000348838340378</v>
      </c>
      <c r="K23">
        <f t="shared" si="5"/>
        <v>2.4760204166840651E-3</v>
      </c>
      <c r="L23" s="37">
        <f t="shared" si="6"/>
        <v>6.1306771038363316E-6</v>
      </c>
      <c r="M23" s="11"/>
      <c r="N23" s="11"/>
      <c r="O23" s="11">
        <f t="shared" si="7"/>
        <v>5.9896102187969036E-2</v>
      </c>
      <c r="P23" s="11"/>
      <c r="Q23" s="11">
        <f t="shared" si="8"/>
        <v>5.9896102187969036E-2</v>
      </c>
      <c r="R23" s="11">
        <f t="shared" si="9"/>
        <v>50</v>
      </c>
      <c r="S23">
        <f t="shared" si="10"/>
        <v>5.9896102187969036E-2</v>
      </c>
      <c r="T23">
        <f t="shared" si="11"/>
        <v>50</v>
      </c>
      <c r="U23">
        <v>20</v>
      </c>
      <c r="V23">
        <f t="shared" si="12"/>
        <v>-9.0163934426229497E-2</v>
      </c>
      <c r="W23">
        <f>SUM($V$4:V23)/U23</f>
        <v>5.4098360655737712E-2</v>
      </c>
      <c r="X23">
        <f t="shared" si="13"/>
        <v>5.3211502284332178E-3</v>
      </c>
      <c r="Z23">
        <f t="shared" si="14"/>
        <v>-9.0163934426229497E-2</v>
      </c>
      <c r="AA23">
        <f>SUM($Z$4:Z23)/U23</f>
        <v>5.4098360655737712E-2</v>
      </c>
      <c r="AB23">
        <f t="shared" si="15"/>
        <v>5.3211502284332178E-3</v>
      </c>
    </row>
    <row r="24" spans="1:28" ht="15.75" x14ac:dyDescent="0.25">
      <c r="A24" s="2">
        <v>40703</v>
      </c>
      <c r="B24">
        <v>3.5655999999999999</v>
      </c>
      <c r="C24">
        <f t="shared" si="4"/>
        <v>4.3943661971831156E-3</v>
      </c>
      <c r="D24">
        <v>2.9967000000000001</v>
      </c>
      <c r="E24">
        <v>1.3931</v>
      </c>
      <c r="F24">
        <v>10.6099</v>
      </c>
      <c r="G24">
        <f t="shared" si="0"/>
        <v>13.6066</v>
      </c>
      <c r="H24">
        <f t="shared" si="1"/>
        <v>17.77735169</v>
      </c>
      <c r="I24" s="17">
        <f t="shared" si="2"/>
        <v>3.495718180550611E-4</v>
      </c>
      <c r="J24" s="17">
        <f t="shared" si="3"/>
        <v>1.0003495718180551</v>
      </c>
      <c r="K24">
        <f t="shared" si="5"/>
        <v>4.0447943791280545E-3</v>
      </c>
      <c r="L24" s="37">
        <f t="shared" si="6"/>
        <v>1.6360361569425905E-5</v>
      </c>
      <c r="M24" s="11"/>
      <c r="N24" s="11"/>
      <c r="O24" s="11">
        <f t="shared" si="7"/>
        <v>9.3174714006436204E-2</v>
      </c>
      <c r="P24" s="11"/>
      <c r="Q24" s="11">
        <f t="shared" si="8"/>
        <v>9.3174714006436204E-2</v>
      </c>
      <c r="R24" s="11">
        <f t="shared" si="9"/>
        <v>49</v>
      </c>
      <c r="S24">
        <f t="shared" si="10"/>
        <v>9.3174714006436204E-2</v>
      </c>
      <c r="T24">
        <f t="shared" si="11"/>
        <v>49</v>
      </c>
      <c r="U24">
        <v>21</v>
      </c>
      <c r="V24">
        <f t="shared" si="12"/>
        <v>-9.8360655737704916E-2</v>
      </c>
      <c r="W24">
        <f>SUM($V$4:V24)/U24</f>
        <v>4.6838407494145202E-2</v>
      </c>
      <c r="X24">
        <f t="shared" si="13"/>
        <v>4.1882331589399588E-3</v>
      </c>
      <c r="Z24">
        <f t="shared" si="14"/>
        <v>-9.8360655737704916E-2</v>
      </c>
      <c r="AA24">
        <f>SUM($Z$4:Z24)/U24</f>
        <v>4.6838407494145202E-2</v>
      </c>
      <c r="AB24">
        <f t="shared" si="15"/>
        <v>4.1882331589399588E-3</v>
      </c>
    </row>
    <row r="25" spans="1:28" ht="15.75" x14ac:dyDescent="0.25">
      <c r="A25" s="2">
        <v>40704</v>
      </c>
      <c r="B25">
        <v>3.6</v>
      </c>
      <c r="C25">
        <f t="shared" si="4"/>
        <v>9.6477451200359578E-3</v>
      </c>
      <c r="D25">
        <v>2.9693000000000001</v>
      </c>
      <c r="E25">
        <v>1.3849</v>
      </c>
      <c r="F25">
        <v>10.678000000000001</v>
      </c>
      <c r="G25">
        <f t="shared" si="0"/>
        <v>13.647300000000001</v>
      </c>
      <c r="H25">
        <f t="shared" si="1"/>
        <v>17.7572622</v>
      </c>
      <c r="I25" s="17">
        <f t="shared" si="2"/>
        <v>3.5055350316492984E-4</v>
      </c>
      <c r="J25" s="17">
        <f t="shared" si="3"/>
        <v>1.0003505535031649</v>
      </c>
      <c r="K25">
        <f t="shared" si="5"/>
        <v>9.297191616871028E-3</v>
      </c>
      <c r="L25" s="37">
        <f t="shared" si="6"/>
        <v>8.6437771960816924E-5</v>
      </c>
      <c r="M25" s="11"/>
      <c r="N25" s="11"/>
      <c r="O25" s="11">
        <f t="shared" si="7"/>
        <v>0.20456326396798064</v>
      </c>
      <c r="P25" s="11"/>
      <c r="Q25" s="11">
        <f t="shared" si="8"/>
        <v>0.20456326396798064</v>
      </c>
      <c r="R25" s="11">
        <f t="shared" si="9"/>
        <v>47</v>
      </c>
      <c r="S25">
        <f t="shared" si="10"/>
        <v>0.20456326396798064</v>
      </c>
      <c r="T25">
        <f t="shared" si="11"/>
        <v>47</v>
      </c>
      <c r="U25">
        <v>22</v>
      </c>
      <c r="V25">
        <f t="shared" si="12"/>
        <v>-0.11475409836065575</v>
      </c>
      <c r="W25">
        <f>SUM($V$4:V25)/U25</f>
        <v>3.9493293591654252E-2</v>
      </c>
      <c r="X25">
        <f t="shared" si="13"/>
        <v>3.1194404774331978E-3</v>
      </c>
      <c r="Z25">
        <f t="shared" si="14"/>
        <v>-0.11475409836065575</v>
      </c>
      <c r="AA25">
        <f>SUM($Z$4:Z25)/U25</f>
        <v>3.9493293591654252E-2</v>
      </c>
      <c r="AB25">
        <f t="shared" si="15"/>
        <v>3.1194404774331978E-3</v>
      </c>
    </row>
    <row r="26" spans="1:28" ht="15.75" x14ac:dyDescent="0.25">
      <c r="A26" s="2">
        <v>40707</v>
      </c>
      <c r="B26">
        <v>3.7490999999999999</v>
      </c>
      <c r="C26">
        <f t="shared" si="4"/>
        <v>4.1416666666666609E-2</v>
      </c>
      <c r="D26">
        <v>2.9838</v>
      </c>
      <c r="E26">
        <v>1.4028</v>
      </c>
      <c r="F26">
        <v>10.6607</v>
      </c>
      <c r="G26">
        <f t="shared" si="0"/>
        <v>13.644500000000001</v>
      </c>
      <c r="H26">
        <f t="shared" si="1"/>
        <v>17.93862996</v>
      </c>
      <c r="I26" s="17">
        <f t="shared" si="2"/>
        <v>3.5048597831988104E-4</v>
      </c>
      <c r="J26" s="17">
        <f t="shared" si="3"/>
        <v>1.0003504859783199</v>
      </c>
      <c r="K26">
        <f t="shared" si="5"/>
        <v>4.1066180688346728E-2</v>
      </c>
      <c r="L26" s="37">
        <f t="shared" si="6"/>
        <v>1.6864311963279417E-3</v>
      </c>
      <c r="M26" s="11"/>
      <c r="N26" s="11"/>
      <c r="O26" s="11">
        <f t="shared" si="7"/>
        <v>0.87816670222892546</v>
      </c>
      <c r="P26" s="11"/>
      <c r="Q26" s="11">
        <f t="shared" si="8"/>
        <v>0.87816670222892546</v>
      </c>
      <c r="R26" s="11">
        <f t="shared" si="9"/>
        <v>25</v>
      </c>
      <c r="S26">
        <f t="shared" si="10"/>
        <v>0.87816670222892546</v>
      </c>
      <c r="T26">
        <f t="shared" si="11"/>
        <v>25</v>
      </c>
      <c r="U26">
        <v>23</v>
      </c>
      <c r="V26">
        <f t="shared" si="12"/>
        <v>-0.29508196721311475</v>
      </c>
      <c r="W26">
        <f>SUM($V$4:V26)/U26</f>
        <v>2.4946543121881687E-2</v>
      </c>
      <c r="X26">
        <f t="shared" si="13"/>
        <v>1.3012354832576142E-3</v>
      </c>
      <c r="Z26">
        <f t="shared" si="14"/>
        <v>-0.29508196721311475</v>
      </c>
      <c r="AA26">
        <f>SUM($Z$4:Z26)/U26</f>
        <v>2.4946543121881687E-2</v>
      </c>
      <c r="AB26">
        <f t="shared" si="15"/>
        <v>1.3012354832576142E-3</v>
      </c>
    </row>
    <row r="27" spans="1:28" ht="15.75" x14ac:dyDescent="0.25">
      <c r="A27" s="2">
        <v>40708</v>
      </c>
      <c r="B27">
        <v>3.75</v>
      </c>
      <c r="C27">
        <f t="shared" si="4"/>
        <v>2.4005761382735134E-4</v>
      </c>
      <c r="D27">
        <v>3.0972</v>
      </c>
      <c r="E27">
        <v>1.399</v>
      </c>
      <c r="F27">
        <v>10.597899999999999</v>
      </c>
      <c r="G27">
        <f t="shared" si="0"/>
        <v>13.6951</v>
      </c>
      <c r="H27">
        <f t="shared" si="1"/>
        <v>17.923662099999998</v>
      </c>
      <c r="I27" s="17">
        <f t="shared" si="2"/>
        <v>3.5170599288614213E-4</v>
      </c>
      <c r="J27" s="17">
        <f t="shared" si="3"/>
        <v>1.0003517059928861</v>
      </c>
      <c r="K27">
        <f t="shared" si="5"/>
        <v>-1.1164837905879078E-4</v>
      </c>
      <c r="L27" s="37">
        <f t="shared" si="6"/>
        <v>1.2465360546455433E-8</v>
      </c>
      <c r="M27" s="11"/>
      <c r="N27" s="11"/>
      <c r="O27" s="11">
        <f t="shared" si="7"/>
        <v>5.0899944405563861E-3</v>
      </c>
      <c r="P27" s="11"/>
      <c r="Q27" s="11">
        <f t="shared" si="8"/>
        <v>5.0899944405563861E-3</v>
      </c>
      <c r="R27" s="11">
        <f t="shared" si="9"/>
        <v>51</v>
      </c>
      <c r="S27">
        <f t="shared" si="10"/>
        <v>5.0899944405563861E-3</v>
      </c>
      <c r="T27">
        <f t="shared" si="11"/>
        <v>51</v>
      </c>
      <c r="U27">
        <v>24</v>
      </c>
      <c r="V27">
        <f t="shared" si="12"/>
        <v>-8.1967213114754078E-2</v>
      </c>
      <c r="W27">
        <f>SUM($V$4:V27)/U27</f>
        <v>2.049180327868853E-2</v>
      </c>
      <c r="X27">
        <f t="shared" si="13"/>
        <v>9.1617600351811624E-4</v>
      </c>
      <c r="Z27">
        <f t="shared" si="14"/>
        <v>-8.1967213114754078E-2</v>
      </c>
      <c r="AA27">
        <f>SUM($Z$4:Z27)/U27</f>
        <v>2.049180327868853E-2</v>
      </c>
      <c r="AB27">
        <f t="shared" si="15"/>
        <v>9.1617600351811624E-4</v>
      </c>
    </row>
    <row r="28" spans="1:28" ht="15.75" x14ac:dyDescent="0.25">
      <c r="A28" s="2">
        <v>40709</v>
      </c>
      <c r="B28">
        <v>3.8</v>
      </c>
      <c r="C28">
        <f t="shared" si="4"/>
        <v>1.3333333333333286E-2</v>
      </c>
      <c r="D28">
        <v>2.9691999999999998</v>
      </c>
      <c r="E28">
        <v>1.3869</v>
      </c>
      <c r="F28">
        <v>10.6645</v>
      </c>
      <c r="G28">
        <f t="shared" si="0"/>
        <v>13.633700000000001</v>
      </c>
      <c r="H28">
        <f t="shared" si="1"/>
        <v>17.759795050000001</v>
      </c>
      <c r="I28" s="17">
        <f t="shared" si="2"/>
        <v>3.5022550980312595E-4</v>
      </c>
      <c r="J28" s="17">
        <f t="shared" si="3"/>
        <v>1.0003502255098031</v>
      </c>
      <c r="K28">
        <f t="shared" si="5"/>
        <v>1.298310782353016E-2</v>
      </c>
      <c r="L28" s="37">
        <f t="shared" si="6"/>
        <v>1.6856108875741005E-4</v>
      </c>
      <c r="M28" s="11"/>
      <c r="N28" s="11"/>
      <c r="O28" s="11">
        <f t="shared" si="7"/>
        <v>0.28270960232721887</v>
      </c>
      <c r="P28" s="11"/>
      <c r="Q28" s="11">
        <f t="shared" si="8"/>
        <v>0.28270960232721887</v>
      </c>
      <c r="R28" s="11">
        <f t="shared" si="9"/>
        <v>39</v>
      </c>
      <c r="S28">
        <f t="shared" si="10"/>
        <v>0.28270960232721887</v>
      </c>
      <c r="T28">
        <f t="shared" si="11"/>
        <v>39</v>
      </c>
      <c r="U28">
        <v>25</v>
      </c>
      <c r="V28">
        <f t="shared" si="12"/>
        <v>-0.18032786885245899</v>
      </c>
      <c r="W28">
        <f>SUM($V$4:V28)/U28</f>
        <v>1.2459016393442627E-2</v>
      </c>
      <c r="X28">
        <f t="shared" si="13"/>
        <v>3.5278883975470944E-4</v>
      </c>
      <c r="Z28">
        <f t="shared" si="14"/>
        <v>-0.18032786885245899</v>
      </c>
      <c r="AA28">
        <f>SUM($Z$4:Z28)/U28</f>
        <v>1.2459016393442627E-2</v>
      </c>
      <c r="AB28">
        <f t="shared" si="15"/>
        <v>3.5278883975470944E-4</v>
      </c>
    </row>
    <row r="29" spans="1:28" ht="15.75" x14ac:dyDescent="0.25">
      <c r="A29" s="2">
        <v>40710</v>
      </c>
      <c r="B29">
        <v>3.75</v>
      </c>
      <c r="C29">
        <f t="shared" si="4"/>
        <v>-1.3157894736842059E-2</v>
      </c>
      <c r="D29">
        <v>2.9274</v>
      </c>
      <c r="E29">
        <v>1.3804000000000001</v>
      </c>
      <c r="F29">
        <v>10.6577</v>
      </c>
      <c r="G29">
        <f t="shared" si="0"/>
        <v>13.585100000000001</v>
      </c>
      <c r="H29">
        <f t="shared" si="1"/>
        <v>17.639289080000001</v>
      </c>
      <c r="I29" s="17">
        <f t="shared" si="2"/>
        <v>3.4905309588606492E-4</v>
      </c>
      <c r="J29" s="17">
        <f t="shared" si="3"/>
        <v>1.0003490530958861</v>
      </c>
      <c r="K29">
        <f t="shared" si="5"/>
        <v>-1.3506947832728124E-2</v>
      </c>
      <c r="L29" s="37">
        <f t="shared" si="6"/>
        <v>1.8243763975603897E-4</v>
      </c>
      <c r="M29" s="11"/>
      <c r="N29" s="11"/>
      <c r="O29" s="11">
        <f t="shared" si="7"/>
        <v>-0.27898973913870284</v>
      </c>
      <c r="P29" s="11"/>
      <c r="Q29" s="11">
        <f t="shared" si="8"/>
        <v>-0.27898973913870284</v>
      </c>
      <c r="R29" s="11">
        <f t="shared" si="9"/>
        <v>72</v>
      </c>
      <c r="S29">
        <f t="shared" si="10"/>
        <v>-0.27898973913870284</v>
      </c>
      <c r="T29">
        <f t="shared" si="11"/>
        <v>72</v>
      </c>
      <c r="U29">
        <v>26</v>
      </c>
      <c r="V29">
        <f t="shared" si="12"/>
        <v>9.0163934426229497E-2</v>
      </c>
      <c r="W29">
        <f>SUM($V$4:V29)/U29</f>
        <v>1.5447667087011353E-2</v>
      </c>
      <c r="X29">
        <f t="shared" si="13"/>
        <v>5.6403553447358903E-4</v>
      </c>
      <c r="Z29">
        <f t="shared" si="14"/>
        <v>9.0163934426229497E-2</v>
      </c>
      <c r="AA29">
        <f>SUM($Z$4:Z29)/U29</f>
        <v>1.5447667087011353E-2</v>
      </c>
      <c r="AB29">
        <f t="shared" si="15"/>
        <v>5.6403553447358903E-4</v>
      </c>
    </row>
    <row r="30" spans="1:28" ht="15.75" x14ac:dyDescent="0.25">
      <c r="A30" s="2">
        <v>40711</v>
      </c>
      <c r="B30">
        <v>3.7</v>
      </c>
      <c r="C30">
        <f t="shared" si="4"/>
        <v>-1.3333333333333286E-2</v>
      </c>
      <c r="D30">
        <v>2.9445000000000001</v>
      </c>
      <c r="E30">
        <v>1.3826000000000001</v>
      </c>
      <c r="F30">
        <v>10.6419</v>
      </c>
      <c r="G30">
        <f t="shared" si="0"/>
        <v>13.586399999999999</v>
      </c>
      <c r="H30">
        <f t="shared" si="1"/>
        <v>17.657990940000001</v>
      </c>
      <c r="I30" s="17">
        <f t="shared" si="2"/>
        <v>3.4908446326342712E-4</v>
      </c>
      <c r="J30" s="17">
        <f t="shared" si="3"/>
        <v>1.0003490844632634</v>
      </c>
      <c r="K30">
        <f t="shared" si="5"/>
        <v>-1.3682417796596713E-2</v>
      </c>
      <c r="L30" s="37">
        <f t="shared" si="6"/>
        <v>1.8720855676062644E-4</v>
      </c>
      <c r="M30" s="11"/>
      <c r="N30" s="11"/>
      <c r="O30" s="11">
        <f t="shared" si="7"/>
        <v>-0.28270960232721887</v>
      </c>
      <c r="P30" s="11"/>
      <c r="Q30" s="11">
        <f t="shared" si="8"/>
        <v>-0.28270960232721887</v>
      </c>
      <c r="R30" s="11">
        <f t="shared" si="9"/>
        <v>74</v>
      </c>
      <c r="S30">
        <f t="shared" si="10"/>
        <v>-0.28270960232721887</v>
      </c>
      <c r="T30">
        <f t="shared" si="11"/>
        <v>74</v>
      </c>
      <c r="U30">
        <v>27</v>
      </c>
      <c r="V30">
        <f t="shared" si="12"/>
        <v>0.10655737704918034</v>
      </c>
      <c r="W30">
        <f>SUM($V$4:V30)/U30</f>
        <v>1.8822100789313907E-2</v>
      </c>
      <c r="X30">
        <f t="shared" si="13"/>
        <v>8.6957544630213298E-4</v>
      </c>
      <c r="Z30">
        <f t="shared" si="14"/>
        <v>0.10655737704918034</v>
      </c>
      <c r="AA30">
        <f>SUM($Z$4:Z30)/U30</f>
        <v>1.8822100789313907E-2</v>
      </c>
      <c r="AB30">
        <f t="shared" si="15"/>
        <v>8.6957544630213298E-4</v>
      </c>
    </row>
    <row r="31" spans="1:28" ht="15.75" x14ac:dyDescent="0.25">
      <c r="A31" s="2">
        <v>40714</v>
      </c>
      <c r="B31">
        <v>3.7</v>
      </c>
      <c r="C31">
        <f t="shared" si="4"/>
        <v>0</v>
      </c>
      <c r="D31">
        <v>2.9580000000000002</v>
      </c>
      <c r="E31">
        <v>1.3820000000000001</v>
      </c>
      <c r="F31">
        <v>10.5715</v>
      </c>
      <c r="G31">
        <f t="shared" si="0"/>
        <v>13.529500000000001</v>
      </c>
      <c r="H31">
        <f t="shared" si="1"/>
        <v>17.567813000000001</v>
      </c>
      <c r="I31" s="17">
        <f t="shared" si="2"/>
        <v>3.477112020686679E-4</v>
      </c>
      <c r="J31" s="17">
        <f t="shared" si="3"/>
        <v>1.0003477112020687</v>
      </c>
      <c r="K31">
        <f t="shared" si="5"/>
        <v>-3.477112020686679E-4</v>
      </c>
      <c r="L31" s="37">
        <f t="shared" si="6"/>
        <v>1.2090308004403799E-7</v>
      </c>
      <c r="M31" s="11"/>
      <c r="N31" s="11"/>
      <c r="O31" s="11">
        <f t="shared" si="7"/>
        <v>0</v>
      </c>
      <c r="P31" s="11"/>
      <c r="Q31" s="11">
        <f t="shared" si="8"/>
        <v>0</v>
      </c>
      <c r="R31" s="11">
        <f t="shared" si="9"/>
        <v>53</v>
      </c>
      <c r="S31">
        <f t="shared" si="10"/>
        <v>0</v>
      </c>
      <c r="T31">
        <f t="shared" si="11"/>
        <v>53</v>
      </c>
      <c r="U31">
        <v>28</v>
      </c>
      <c r="V31">
        <f t="shared" si="12"/>
        <v>-6.5573770491803296E-2</v>
      </c>
      <c r="W31">
        <f>SUM($V$4:V31)/U31</f>
        <v>1.5807962529274008E-2</v>
      </c>
      <c r="X31">
        <f t="shared" si="13"/>
        <v>6.3608791101400644E-4</v>
      </c>
      <c r="Z31">
        <f t="shared" si="14"/>
        <v>-6.5573770491803296E-2</v>
      </c>
      <c r="AA31">
        <f>SUM($Z$4:Z31)/U31</f>
        <v>1.5807962529274008E-2</v>
      </c>
      <c r="AB31">
        <f t="shared" si="15"/>
        <v>6.3608791101400644E-4</v>
      </c>
    </row>
    <row r="32" spans="1:28" ht="15.75" x14ac:dyDescent="0.25">
      <c r="A32" s="2">
        <v>40715</v>
      </c>
      <c r="B32">
        <v>3.85</v>
      </c>
      <c r="C32">
        <f t="shared" si="4"/>
        <v>4.0540540540540515E-2</v>
      </c>
      <c r="D32">
        <v>2.9835000000000003</v>
      </c>
      <c r="E32">
        <v>1.387</v>
      </c>
      <c r="F32">
        <v>10.5519</v>
      </c>
      <c r="G32">
        <f t="shared" si="0"/>
        <v>13.535399999999999</v>
      </c>
      <c r="H32">
        <f t="shared" si="1"/>
        <v>17.618985299999999</v>
      </c>
      <c r="I32" s="17">
        <f t="shared" si="2"/>
        <v>3.4785362835521028E-4</v>
      </c>
      <c r="J32" s="17">
        <f t="shared" si="3"/>
        <v>1.0003478536283552</v>
      </c>
      <c r="K32">
        <f t="shared" si="5"/>
        <v>4.0192686912185305E-2</v>
      </c>
      <c r="L32" s="37">
        <f t="shared" si="6"/>
        <v>1.6154520812209519E-3</v>
      </c>
      <c r="M32" s="11"/>
      <c r="N32" s="11"/>
      <c r="O32" s="11">
        <f t="shared" si="7"/>
        <v>0.85959000707600586</v>
      </c>
      <c r="P32" s="11"/>
      <c r="Q32" s="11">
        <f t="shared" si="8"/>
        <v>0.85959000707600586</v>
      </c>
      <c r="R32" s="11">
        <f t="shared" si="9"/>
        <v>27</v>
      </c>
      <c r="S32">
        <f t="shared" si="10"/>
        <v>0.85959000707600586</v>
      </c>
      <c r="T32">
        <f t="shared" si="11"/>
        <v>27</v>
      </c>
      <c r="U32">
        <v>29</v>
      </c>
      <c r="V32">
        <f t="shared" si="12"/>
        <v>-0.27868852459016391</v>
      </c>
      <c r="W32">
        <f>SUM($V$4:V32)/U32</f>
        <v>5.6529112492933907E-3</v>
      </c>
      <c r="X32">
        <f t="shared" si="13"/>
        <v>8.424606928902228E-5</v>
      </c>
      <c r="Z32">
        <f t="shared" si="14"/>
        <v>-0.27868852459016391</v>
      </c>
      <c r="AA32">
        <f>SUM($Z$4:Z32)/U32</f>
        <v>5.6529112492933907E-3</v>
      </c>
      <c r="AB32">
        <f t="shared" si="15"/>
        <v>8.424606928902228E-5</v>
      </c>
    </row>
    <row r="33" spans="1:28" ht="15.75" x14ac:dyDescent="0.25">
      <c r="A33" s="2">
        <v>40716</v>
      </c>
      <c r="B33">
        <v>4.05</v>
      </c>
      <c r="C33">
        <f t="shared" si="4"/>
        <v>5.1948051948051875E-2</v>
      </c>
      <c r="D33">
        <v>2.9824999999999999</v>
      </c>
      <c r="E33">
        <v>1.379</v>
      </c>
      <c r="F33">
        <v>10.605600000000001</v>
      </c>
      <c r="G33">
        <f t="shared" si="0"/>
        <v>13.588100000000001</v>
      </c>
      <c r="H33">
        <f t="shared" si="1"/>
        <v>17.6076224</v>
      </c>
      <c r="I33" s="17">
        <f t="shared" si="2"/>
        <v>3.491254816014866E-4</v>
      </c>
      <c r="J33" s="17">
        <f t="shared" si="3"/>
        <v>1.0003491254816015</v>
      </c>
      <c r="K33">
        <f t="shared" si="5"/>
        <v>5.1598926466450389E-2</v>
      </c>
      <c r="L33" s="37">
        <f t="shared" si="6"/>
        <v>2.6624492124901543E-3</v>
      </c>
      <c r="M33" s="11"/>
      <c r="N33" s="11"/>
      <c r="O33" s="11">
        <f t="shared" si="7"/>
        <v>1.1014659830930629</v>
      </c>
      <c r="P33" s="11"/>
      <c r="Q33" s="11">
        <f t="shared" si="8"/>
        <v>1.1014659830930629</v>
      </c>
      <c r="R33" s="11">
        <f t="shared" si="9"/>
        <v>15</v>
      </c>
      <c r="S33">
        <f t="shared" si="10"/>
        <v>1.1014659830930629</v>
      </c>
      <c r="T33">
        <f t="shared" si="11"/>
        <v>15</v>
      </c>
      <c r="U33">
        <v>30</v>
      </c>
      <c r="V33">
        <f t="shared" si="12"/>
        <v>-0.37704918032786883</v>
      </c>
      <c r="W33">
        <f>SUM($V$4:V33)/U33</f>
        <v>-7.1038251366120171E-3</v>
      </c>
      <c r="X33">
        <f t="shared" si="13"/>
        <v>1.3762999519516565E-4</v>
      </c>
      <c r="Z33">
        <f t="shared" si="14"/>
        <v>-0.37704918032786883</v>
      </c>
      <c r="AA33">
        <f>SUM($Z$4:Z33)/U33</f>
        <v>-7.1038251366120171E-3</v>
      </c>
      <c r="AB33">
        <f t="shared" si="15"/>
        <v>1.3762999519516565E-4</v>
      </c>
    </row>
    <row r="34" spans="1:28" ht="15.75" x14ac:dyDescent="0.25">
      <c r="A34" s="2">
        <v>40717</v>
      </c>
      <c r="B34">
        <v>4.4000000000000004</v>
      </c>
      <c r="C34">
        <f t="shared" si="4"/>
        <v>8.6419753086419887E-2</v>
      </c>
      <c r="D34">
        <v>2.9116</v>
      </c>
      <c r="E34">
        <v>1.3743000000000001</v>
      </c>
      <c r="F34">
        <v>10.629099999999999</v>
      </c>
      <c r="G34">
        <f t="shared" si="0"/>
        <v>13.540699999999999</v>
      </c>
      <c r="H34">
        <f t="shared" si="1"/>
        <v>17.519172130000001</v>
      </c>
      <c r="I34" s="17">
        <f t="shared" si="2"/>
        <v>3.479815643192552E-4</v>
      </c>
      <c r="J34" s="17">
        <f t="shared" si="3"/>
        <v>1.0003479815643193</v>
      </c>
      <c r="K34">
        <f t="shared" si="5"/>
        <v>8.6071771522100632E-2</v>
      </c>
      <c r="L34" s="37">
        <f t="shared" si="6"/>
        <v>7.4083498529526936E-3</v>
      </c>
      <c r="M34" s="11"/>
      <c r="N34" s="11"/>
      <c r="O34" s="11">
        <f t="shared" si="7"/>
        <v>1.8323770521208724</v>
      </c>
      <c r="P34" s="11"/>
      <c r="Q34" s="11">
        <f t="shared" si="8"/>
        <v>1.8323770521208724</v>
      </c>
      <c r="R34" s="11">
        <f t="shared" si="9"/>
        <v>5</v>
      </c>
      <c r="S34">
        <f t="shared" si="10"/>
        <v>1.8323770521208724</v>
      </c>
      <c r="T34">
        <f t="shared" si="11"/>
        <v>5</v>
      </c>
      <c r="U34">
        <v>31</v>
      </c>
      <c r="V34">
        <f t="shared" si="12"/>
        <v>-0.45901639344262296</v>
      </c>
      <c r="W34">
        <f>SUM($V$4:V34)/U34</f>
        <v>-2.1681649920676886E-2</v>
      </c>
      <c r="X34">
        <f t="shared" si="13"/>
        <v>1.3248102037969481E-3</v>
      </c>
      <c r="Z34">
        <f t="shared" si="14"/>
        <v>-0.45901639344262296</v>
      </c>
      <c r="AA34">
        <f>SUM($Z$4:Z34)/U34</f>
        <v>-2.1681649920676886E-2</v>
      </c>
      <c r="AB34">
        <f t="shared" si="15"/>
        <v>1.3248102037969481E-3</v>
      </c>
    </row>
    <row r="35" spans="1:28" ht="15.75" x14ac:dyDescent="0.25">
      <c r="A35" s="2">
        <v>40718</v>
      </c>
      <c r="B35">
        <v>4.75</v>
      </c>
      <c r="C35">
        <f t="shared" si="4"/>
        <v>7.9545454545454461E-2</v>
      </c>
      <c r="D35">
        <v>2.8635999999999999</v>
      </c>
      <c r="E35">
        <v>1.3475999999999999</v>
      </c>
      <c r="F35">
        <v>10.688599999999999</v>
      </c>
      <c r="G35">
        <f t="shared" si="0"/>
        <v>13.552199999999999</v>
      </c>
      <c r="H35">
        <f t="shared" si="1"/>
        <v>17.267557359999998</v>
      </c>
      <c r="I35" s="17">
        <f t="shared" si="2"/>
        <v>3.4825914074310127E-4</v>
      </c>
      <c r="J35" s="17">
        <f t="shared" si="3"/>
        <v>1.0003482591407431</v>
      </c>
      <c r="K35">
        <f t="shared" si="5"/>
        <v>7.919719540471136E-2</v>
      </c>
      <c r="L35" s="37">
        <f t="shared" si="6"/>
        <v>6.2721957599720345E-3</v>
      </c>
      <c r="M35" s="11"/>
      <c r="N35" s="11"/>
      <c r="O35" s="11">
        <f t="shared" si="7"/>
        <v>1.6866197866112531</v>
      </c>
      <c r="P35" s="11"/>
      <c r="Q35" s="11">
        <f t="shared" si="8"/>
        <v>1.6866197866112531</v>
      </c>
      <c r="R35" s="11">
        <f t="shared" si="9"/>
        <v>6</v>
      </c>
      <c r="S35">
        <f t="shared" si="10"/>
        <v>1.6866197866112531</v>
      </c>
      <c r="T35">
        <f t="shared" si="11"/>
        <v>6</v>
      </c>
      <c r="U35">
        <v>32</v>
      </c>
      <c r="V35">
        <f t="shared" si="12"/>
        <v>-0.45081967213114754</v>
      </c>
      <c r="W35">
        <f>SUM($V$4:V35)/U35</f>
        <v>-3.5092213114754092E-2</v>
      </c>
      <c r="X35">
        <f t="shared" si="13"/>
        <v>3.5824390437565645E-3</v>
      </c>
      <c r="Z35">
        <f t="shared" si="14"/>
        <v>-0.45081967213114754</v>
      </c>
      <c r="AA35">
        <f>SUM($Z$4:Z35)/U35</f>
        <v>-3.5092213114754092E-2</v>
      </c>
      <c r="AB35">
        <f t="shared" si="15"/>
        <v>3.5824390437565645E-3</v>
      </c>
    </row>
    <row r="36" spans="1:28" ht="15.75" x14ac:dyDescent="0.25">
      <c r="A36" s="2">
        <v>40721</v>
      </c>
      <c r="B36">
        <v>4.375</v>
      </c>
      <c r="C36">
        <f t="shared" si="4"/>
        <v>-7.8947368421052627E-2</v>
      </c>
      <c r="D36">
        <v>2.9304999999999999</v>
      </c>
      <c r="E36">
        <v>1.3540000000000001</v>
      </c>
      <c r="F36">
        <v>10.6549</v>
      </c>
      <c r="G36">
        <f t="shared" si="0"/>
        <v>13.5854</v>
      </c>
      <c r="H36">
        <f t="shared" si="1"/>
        <v>17.357234599999998</v>
      </c>
      <c r="I36" s="17">
        <f t="shared" si="2"/>
        <v>3.490603345432941E-4</v>
      </c>
      <c r="J36" s="17">
        <f t="shared" si="3"/>
        <v>1.0003490603345433</v>
      </c>
      <c r="K36">
        <f t="shared" si="5"/>
        <v>-7.9296428755595921E-2</v>
      </c>
      <c r="L36" s="37">
        <f t="shared" si="6"/>
        <v>6.2879236133912995E-3</v>
      </c>
      <c r="M36" s="11"/>
      <c r="N36" s="11"/>
      <c r="O36" s="11">
        <f t="shared" si="7"/>
        <v>-1.6739384348322228</v>
      </c>
      <c r="P36" s="11"/>
      <c r="Q36" s="11">
        <f t="shared" si="8"/>
        <v>-1.6739384348322228</v>
      </c>
      <c r="R36" s="11">
        <f t="shared" si="9"/>
        <v>114</v>
      </c>
      <c r="S36">
        <f t="shared" si="10"/>
        <v>-1.6739384348322228</v>
      </c>
      <c r="T36">
        <f t="shared" si="11"/>
        <v>114</v>
      </c>
      <c r="U36">
        <v>33</v>
      </c>
      <c r="V36">
        <f t="shared" si="12"/>
        <v>0.43442622950819676</v>
      </c>
      <c r="W36">
        <f>SUM($V$4:V36)/U36</f>
        <v>-2.0864381520119216E-2</v>
      </c>
      <c r="X36">
        <f t="shared" si="13"/>
        <v>1.3059672486512768E-3</v>
      </c>
      <c r="Z36">
        <f t="shared" si="14"/>
        <v>0.43442622950819676</v>
      </c>
      <c r="AA36">
        <f>SUM($Z$4:Z36)/U36</f>
        <v>-2.0864381520119216E-2</v>
      </c>
      <c r="AB36">
        <f t="shared" si="15"/>
        <v>1.3059672486512768E-3</v>
      </c>
    </row>
    <row r="37" spans="1:28" ht="15.75" x14ac:dyDescent="0.25">
      <c r="A37" s="2">
        <v>40722</v>
      </c>
      <c r="B37">
        <v>4.3509000000000002</v>
      </c>
      <c r="C37">
        <f t="shared" si="4"/>
        <v>-5.5085714285713801E-3</v>
      </c>
      <c r="D37">
        <v>3.0308000000000002</v>
      </c>
      <c r="E37">
        <v>1.3488</v>
      </c>
      <c r="F37">
        <v>10.617900000000001</v>
      </c>
      <c r="G37">
        <f t="shared" si="0"/>
        <v>13.648700000000002</v>
      </c>
      <c r="H37">
        <f t="shared" si="1"/>
        <v>17.352223520000003</v>
      </c>
      <c r="I37" s="17">
        <f t="shared" si="2"/>
        <v>3.5058726496539627E-4</v>
      </c>
      <c r="J37" s="17">
        <f t="shared" si="3"/>
        <v>1.0003505872649654</v>
      </c>
      <c r="K37">
        <f t="shared" si="5"/>
        <v>-5.8591586935367763E-3</v>
      </c>
      <c r="L37" s="37">
        <f t="shared" si="6"/>
        <v>3.4329740596047585E-5</v>
      </c>
      <c r="M37" s="11"/>
      <c r="N37" s="11"/>
      <c r="O37" s="11">
        <f t="shared" si="7"/>
        <v>-0.11679945284718753</v>
      </c>
      <c r="P37" s="11"/>
      <c r="Q37" s="11">
        <f t="shared" si="8"/>
        <v>-0.11679945284718753</v>
      </c>
      <c r="R37" s="11">
        <f t="shared" si="9"/>
        <v>63</v>
      </c>
      <c r="S37">
        <f t="shared" si="10"/>
        <v>-0.11679945284718753</v>
      </c>
      <c r="T37">
        <f t="shared" si="11"/>
        <v>63</v>
      </c>
      <c r="U37">
        <v>34</v>
      </c>
      <c r="V37">
        <f t="shared" si="12"/>
        <v>1.6393442622950838E-2</v>
      </c>
      <c r="W37">
        <f>SUM($V$4:V37)/U37</f>
        <v>-1.9768563162970099E-2</v>
      </c>
      <c r="X37">
        <f t="shared" si="13"/>
        <v>1.2079151858148641E-3</v>
      </c>
      <c r="Z37">
        <f t="shared" si="14"/>
        <v>1.6393442622950838E-2</v>
      </c>
      <c r="AA37">
        <f>SUM($Z$4:Z37)/U37</f>
        <v>-1.9768563162970099E-2</v>
      </c>
      <c r="AB37">
        <f t="shared" si="15"/>
        <v>1.2079151858148641E-3</v>
      </c>
    </row>
    <row r="38" spans="1:28" ht="15.75" x14ac:dyDescent="0.25">
      <c r="A38" s="2">
        <v>40723</v>
      </c>
      <c r="B38">
        <v>4.5</v>
      </c>
      <c r="C38">
        <f t="shared" si="4"/>
        <v>3.4268771978211356E-2</v>
      </c>
      <c r="D38">
        <v>3.1118000000000001</v>
      </c>
      <c r="E38">
        <v>1.3519000000000001</v>
      </c>
      <c r="F38">
        <v>10.580299999999999</v>
      </c>
      <c r="G38">
        <f t="shared" si="0"/>
        <v>13.6921</v>
      </c>
      <c r="H38">
        <f t="shared" si="1"/>
        <v>17.41530757</v>
      </c>
      <c r="I38" s="17">
        <f t="shared" si="2"/>
        <v>3.5163367510815391E-4</v>
      </c>
      <c r="J38" s="17">
        <f t="shared" si="3"/>
        <v>1.0003516336751082</v>
      </c>
      <c r="K38">
        <f t="shared" si="5"/>
        <v>3.3917138303103202E-2</v>
      </c>
      <c r="L38" s="37">
        <f t="shared" si="6"/>
        <v>1.1503722706718304E-3</v>
      </c>
      <c r="M38" s="11"/>
      <c r="N38" s="11"/>
      <c r="O38" s="11">
        <f t="shared" si="7"/>
        <v>0.72660831736517306</v>
      </c>
      <c r="P38" s="11"/>
      <c r="Q38" s="11">
        <f t="shared" si="8"/>
        <v>0.72660831736517306</v>
      </c>
      <c r="R38" s="11">
        <f t="shared" si="9"/>
        <v>31</v>
      </c>
      <c r="S38">
        <f t="shared" si="10"/>
        <v>0.72660831736517306</v>
      </c>
      <c r="T38">
        <f t="shared" si="11"/>
        <v>31</v>
      </c>
      <c r="U38">
        <v>35</v>
      </c>
      <c r="V38">
        <f t="shared" si="12"/>
        <v>-0.24590163934426229</v>
      </c>
      <c r="W38">
        <f>SUM($V$4:V38)/U38</f>
        <v>-2.6229508196721301E-2</v>
      </c>
      <c r="X38">
        <f t="shared" si="13"/>
        <v>2.1890498644059498E-3</v>
      </c>
      <c r="Z38">
        <f t="shared" si="14"/>
        <v>-0.24590163934426229</v>
      </c>
      <c r="AA38">
        <f>SUM($Z$4:Z38)/U38</f>
        <v>-2.6229508196721301E-2</v>
      </c>
      <c r="AB38">
        <f t="shared" si="15"/>
        <v>2.1890498644059498E-3</v>
      </c>
    </row>
    <row r="39" spans="1:28" ht="15.75" x14ac:dyDescent="0.25">
      <c r="A39" s="2">
        <v>40724</v>
      </c>
      <c r="B39">
        <v>4.75</v>
      </c>
      <c r="C39">
        <f t="shared" si="4"/>
        <v>5.5555555555555552E-2</v>
      </c>
      <c r="D39">
        <v>3.16</v>
      </c>
      <c r="E39">
        <v>1.3639000000000001</v>
      </c>
      <c r="F39">
        <v>10.532500000000001</v>
      </c>
      <c r="G39">
        <f t="shared" si="0"/>
        <v>13.692500000000001</v>
      </c>
      <c r="H39">
        <f t="shared" si="1"/>
        <v>17.525276750000003</v>
      </c>
      <c r="I39" s="17">
        <f t="shared" si="2"/>
        <v>3.5164331758852363E-4</v>
      </c>
      <c r="J39" s="17">
        <f t="shared" si="3"/>
        <v>1.0003516433175885</v>
      </c>
      <c r="K39">
        <f t="shared" si="5"/>
        <v>5.5203912237967029E-2</v>
      </c>
      <c r="L39" s="37">
        <f t="shared" si="6"/>
        <v>3.0474719263771659E-3</v>
      </c>
      <c r="M39" s="11"/>
      <c r="N39" s="11"/>
      <c r="O39" s="11">
        <f t="shared" si="7"/>
        <v>1.1779566763634159</v>
      </c>
      <c r="P39" s="11"/>
      <c r="Q39" s="11">
        <f t="shared" si="8"/>
        <v>1.1779566763634159</v>
      </c>
      <c r="R39" s="11">
        <f t="shared" si="9"/>
        <v>13</v>
      </c>
      <c r="S39">
        <f t="shared" si="10"/>
        <v>1.1779566763634159</v>
      </c>
      <c r="T39">
        <f t="shared" si="11"/>
        <v>13</v>
      </c>
      <c r="U39">
        <v>36</v>
      </c>
      <c r="V39">
        <f t="shared" si="12"/>
        <v>-0.39344262295081966</v>
      </c>
      <c r="W39">
        <f>SUM($V$4:V39)/U39</f>
        <v>-3.6429872495446255E-2</v>
      </c>
      <c r="X39">
        <f t="shared" si="13"/>
        <v>4.3433529055673615E-3</v>
      </c>
      <c r="Z39">
        <f t="shared" si="14"/>
        <v>-0.39344262295081966</v>
      </c>
      <c r="AA39">
        <f>SUM($Z$4:Z39)/U39</f>
        <v>-3.6429872495446255E-2</v>
      </c>
      <c r="AB39">
        <f t="shared" si="15"/>
        <v>4.3433529055673615E-3</v>
      </c>
    </row>
    <row r="40" spans="1:28" ht="15.75" x14ac:dyDescent="0.25">
      <c r="A40" s="2">
        <v>40725</v>
      </c>
      <c r="B40">
        <v>4.6500000000000004</v>
      </c>
      <c r="C40">
        <f t="shared" si="4"/>
        <v>-2.1052631578947295E-2</v>
      </c>
      <c r="D40">
        <v>3.1823000000000001</v>
      </c>
      <c r="E40">
        <v>1.3545</v>
      </c>
      <c r="F40">
        <v>10.4763</v>
      </c>
      <c r="G40">
        <f t="shared" si="0"/>
        <v>13.6586</v>
      </c>
      <c r="H40">
        <f t="shared" si="1"/>
        <v>17.372448350000003</v>
      </c>
      <c r="I40" s="17">
        <f t="shared" si="2"/>
        <v>3.5082599728930575E-4</v>
      </c>
      <c r="J40" s="17">
        <f t="shared" si="3"/>
        <v>1.0003508259972893</v>
      </c>
      <c r="K40">
        <f t="shared" si="5"/>
        <v>-2.1403457576236601E-2</v>
      </c>
      <c r="L40" s="37">
        <f t="shared" si="6"/>
        <v>4.5810799621775995E-4</v>
      </c>
      <c r="M40" s="11"/>
      <c r="N40" s="11"/>
      <c r="O40" s="11">
        <f t="shared" si="7"/>
        <v>-0.44638358262192457</v>
      </c>
      <c r="P40" s="11"/>
      <c r="Q40" s="11">
        <f t="shared" si="8"/>
        <v>-0.44638358262192457</v>
      </c>
      <c r="R40" s="11">
        <f t="shared" si="9"/>
        <v>82</v>
      </c>
      <c r="S40">
        <f t="shared" si="10"/>
        <v>-0.44638358262192457</v>
      </c>
      <c r="T40">
        <f t="shared" si="11"/>
        <v>82</v>
      </c>
      <c r="U40">
        <v>37</v>
      </c>
      <c r="V40">
        <f t="shared" si="12"/>
        <v>0.17213114754098358</v>
      </c>
      <c r="W40">
        <f>SUM($V$4:V40)/U40</f>
        <v>-3.0793088170137338E-2</v>
      </c>
      <c r="X40">
        <f t="shared" si="13"/>
        <v>3.1894480295447752E-3</v>
      </c>
      <c r="Z40">
        <f t="shared" si="14"/>
        <v>0.17213114754098358</v>
      </c>
      <c r="AA40">
        <f>SUM($Z$4:Z40)/U40</f>
        <v>-3.0793088170137338E-2</v>
      </c>
      <c r="AB40">
        <f t="shared" si="15"/>
        <v>3.1894480295447752E-3</v>
      </c>
    </row>
    <row r="41" spans="1:28" ht="15.75" x14ac:dyDescent="0.25">
      <c r="A41" s="2">
        <v>40729</v>
      </c>
      <c r="B41">
        <v>4.5994000000000002</v>
      </c>
      <c r="C41">
        <f t="shared" si="4"/>
        <v>-1.0881720430107569E-2</v>
      </c>
      <c r="D41">
        <v>3.121</v>
      </c>
      <c r="E41">
        <v>1.3754999999999999</v>
      </c>
      <c r="F41">
        <v>10.504899999999999</v>
      </c>
      <c r="G41">
        <f t="shared" si="0"/>
        <v>13.6259</v>
      </c>
      <c r="H41">
        <f t="shared" si="1"/>
        <v>17.570489949999999</v>
      </c>
      <c r="I41" s="17">
        <f t="shared" si="2"/>
        <v>3.5003737829808479E-4</v>
      </c>
      <c r="J41" s="17">
        <f t="shared" si="3"/>
        <v>1.0003500373782981</v>
      </c>
      <c r="K41">
        <f t="shared" si="5"/>
        <v>-1.1231757808405653E-2</v>
      </c>
      <c r="L41" s="37">
        <f t="shared" si="6"/>
        <v>1.2615238346668138E-4</v>
      </c>
      <c r="M41" s="11"/>
      <c r="N41" s="11"/>
      <c r="O41" s="11">
        <f t="shared" si="7"/>
        <v>-0.23072751415737711</v>
      </c>
      <c r="P41" s="11"/>
      <c r="Q41" s="11">
        <f t="shared" si="8"/>
        <v>-0.23072751415737711</v>
      </c>
      <c r="R41" s="11">
        <f t="shared" si="9"/>
        <v>67</v>
      </c>
      <c r="S41">
        <f t="shared" si="10"/>
        <v>-0.23072751415737711</v>
      </c>
      <c r="T41">
        <f t="shared" si="11"/>
        <v>67</v>
      </c>
      <c r="U41">
        <v>38</v>
      </c>
      <c r="V41">
        <f t="shared" si="12"/>
        <v>4.9180327868852514E-2</v>
      </c>
      <c r="W41">
        <f>SUM($V$4:V41)/U41</f>
        <v>-2.8688524590163921E-2</v>
      </c>
      <c r="X41">
        <f t="shared" si="13"/>
        <v>2.8431995309178837E-3</v>
      </c>
      <c r="Z41">
        <f t="shared" si="14"/>
        <v>4.9180327868852514E-2</v>
      </c>
      <c r="AA41">
        <f>SUM($Z$4:Z41)/U41</f>
        <v>-2.8688524590163921E-2</v>
      </c>
      <c r="AB41">
        <f t="shared" si="15"/>
        <v>2.8431995309178837E-3</v>
      </c>
    </row>
    <row r="42" spans="1:28" ht="15.75" x14ac:dyDescent="0.25">
      <c r="A42" s="2">
        <v>40730</v>
      </c>
      <c r="B42">
        <v>4.5</v>
      </c>
      <c r="C42">
        <f t="shared" si="4"/>
        <v>-2.1611514545375517E-2</v>
      </c>
      <c r="D42">
        <v>3.1080000000000001</v>
      </c>
      <c r="E42">
        <v>1.3754999999999999</v>
      </c>
      <c r="F42">
        <v>10.4909</v>
      </c>
      <c r="G42">
        <f t="shared" si="0"/>
        <v>13.5989</v>
      </c>
      <c r="H42">
        <f t="shared" si="1"/>
        <v>17.538232949999998</v>
      </c>
      <c r="I42" s="17">
        <f t="shared" si="2"/>
        <v>3.4938605439194248E-4</v>
      </c>
      <c r="J42" s="17">
        <f t="shared" si="3"/>
        <v>1.0003493860543919</v>
      </c>
      <c r="K42">
        <f t="shared" si="5"/>
        <v>-2.196090059976746E-2</v>
      </c>
      <c r="L42" s="37">
        <f t="shared" si="6"/>
        <v>4.8228115515286678E-4</v>
      </c>
      <c r="M42" s="11"/>
      <c r="N42" s="11"/>
      <c r="O42" s="11">
        <f t="shared" si="7"/>
        <v>-0.45823370121090301</v>
      </c>
      <c r="P42" s="11"/>
      <c r="Q42" s="11">
        <f t="shared" si="8"/>
        <v>-0.45823370121090301</v>
      </c>
      <c r="R42" s="11">
        <f t="shared" si="9"/>
        <v>84</v>
      </c>
      <c r="S42">
        <f t="shared" si="10"/>
        <v>-0.45823370121090301</v>
      </c>
      <c r="T42">
        <f t="shared" si="11"/>
        <v>84</v>
      </c>
      <c r="U42">
        <v>39</v>
      </c>
      <c r="V42">
        <f t="shared" si="12"/>
        <v>0.18852459016393441</v>
      </c>
      <c r="W42">
        <f>SUM($V$4:V42)/U42</f>
        <v>-2.311895754518704E-2</v>
      </c>
      <c r="X42">
        <f t="shared" si="13"/>
        <v>1.8949965200972972E-3</v>
      </c>
      <c r="Z42">
        <f t="shared" si="14"/>
        <v>0.18852459016393441</v>
      </c>
      <c r="AA42">
        <f>SUM($Z$4:Z42)/U42</f>
        <v>-2.311895754518704E-2</v>
      </c>
      <c r="AB42">
        <f t="shared" si="15"/>
        <v>1.8949965200972972E-3</v>
      </c>
    </row>
    <row r="43" spans="1:28" ht="15.75" x14ac:dyDescent="0.25">
      <c r="A43" s="2">
        <v>40731</v>
      </c>
      <c r="B43">
        <v>4.7005999999999997</v>
      </c>
      <c r="C43">
        <f t="shared" si="4"/>
        <v>4.4577777777777702E-2</v>
      </c>
      <c r="D43">
        <v>3.1377000000000002</v>
      </c>
      <c r="E43">
        <v>1.4054</v>
      </c>
      <c r="F43">
        <v>10.446099999999999</v>
      </c>
      <c r="G43">
        <f t="shared" si="0"/>
        <v>13.5838</v>
      </c>
      <c r="H43">
        <f t="shared" si="1"/>
        <v>17.818648939999999</v>
      </c>
      <c r="I43" s="17">
        <f t="shared" si="2"/>
        <v>3.4902172815054477E-4</v>
      </c>
      <c r="J43" s="17">
        <f t="shared" si="3"/>
        <v>1.0003490217281505</v>
      </c>
      <c r="K43">
        <f t="shared" si="5"/>
        <v>4.4228756049627158E-2</v>
      </c>
      <c r="L43" s="37">
        <f t="shared" si="6"/>
        <v>1.9561828616974307E-3</v>
      </c>
      <c r="M43" s="11"/>
      <c r="N43" s="11"/>
      <c r="O43" s="11">
        <f t="shared" si="7"/>
        <v>0.94519243711400347</v>
      </c>
      <c r="P43" s="11"/>
      <c r="Q43" s="11">
        <f t="shared" si="8"/>
        <v>0.94519243711400347</v>
      </c>
      <c r="R43" s="11">
        <f t="shared" si="9"/>
        <v>23</v>
      </c>
      <c r="S43">
        <f t="shared" si="10"/>
        <v>0.94519243711400347</v>
      </c>
      <c r="T43">
        <f t="shared" si="11"/>
        <v>23</v>
      </c>
      <c r="U43">
        <v>40</v>
      </c>
      <c r="V43">
        <f t="shared" si="12"/>
        <v>-0.31147540983606559</v>
      </c>
      <c r="W43">
        <f>SUM($V$4:V43)/U43</f>
        <v>-3.0327868852459007E-2</v>
      </c>
      <c r="X43">
        <f t="shared" si="13"/>
        <v>3.3446531968434664E-3</v>
      </c>
      <c r="Z43">
        <f t="shared" si="14"/>
        <v>-0.31147540983606559</v>
      </c>
      <c r="AA43">
        <f>SUM($Z$4:Z43)/U43</f>
        <v>-3.0327868852459007E-2</v>
      </c>
      <c r="AB43">
        <f t="shared" si="15"/>
        <v>3.3446531968434664E-3</v>
      </c>
    </row>
    <row r="44" spans="1:28" ht="15.75" x14ac:dyDescent="0.25">
      <c r="A44" s="2">
        <v>40732</v>
      </c>
      <c r="B44">
        <v>4.75</v>
      </c>
      <c r="C44">
        <f t="shared" si="4"/>
        <v>1.0509296685529579E-2</v>
      </c>
      <c r="D44">
        <v>3.0268000000000002</v>
      </c>
      <c r="E44">
        <v>1.3995</v>
      </c>
      <c r="F44">
        <v>10.4754</v>
      </c>
      <c r="G44">
        <f t="shared" si="0"/>
        <v>13.5022</v>
      </c>
      <c r="H44">
        <f t="shared" si="1"/>
        <v>17.687122300000002</v>
      </c>
      <c r="I44" s="17">
        <f t="shared" si="2"/>
        <v>3.4705208263163811E-4</v>
      </c>
      <c r="J44" s="17">
        <f t="shared" si="3"/>
        <v>1.0003470520826316</v>
      </c>
      <c r="K44">
        <f t="shared" si="5"/>
        <v>1.0162244602897941E-2</v>
      </c>
      <c r="L44" s="37">
        <f t="shared" si="6"/>
        <v>1.0327121536912833E-4</v>
      </c>
      <c r="M44" s="11"/>
      <c r="N44" s="11"/>
      <c r="O44" s="11">
        <f t="shared" si="7"/>
        <v>0.22283093150286279</v>
      </c>
      <c r="P44" s="11"/>
      <c r="Q44" s="11">
        <f t="shared" si="8"/>
        <v>0.22283093150286279</v>
      </c>
      <c r="R44" s="11">
        <f t="shared" si="9"/>
        <v>44</v>
      </c>
      <c r="S44">
        <f t="shared" si="10"/>
        <v>0.22283093150286279</v>
      </c>
      <c r="T44">
        <f t="shared" si="11"/>
        <v>44</v>
      </c>
      <c r="U44">
        <v>41</v>
      </c>
      <c r="V44">
        <f t="shared" si="12"/>
        <v>-0.13934426229508196</v>
      </c>
      <c r="W44">
        <f>SUM($V$4:V44)/U44</f>
        <v>-3.2986805277888838E-2</v>
      </c>
      <c r="X44">
        <f t="shared" si="13"/>
        <v>4.0557547472814129E-3</v>
      </c>
      <c r="Z44">
        <f t="shared" si="14"/>
        <v>-0.13934426229508196</v>
      </c>
      <c r="AA44">
        <f>SUM($Z$4:Z44)/U44</f>
        <v>-3.2986805277888838E-2</v>
      </c>
      <c r="AB44">
        <f t="shared" si="15"/>
        <v>4.0557547472814129E-3</v>
      </c>
    </row>
    <row r="45" spans="1:28" ht="15.75" x14ac:dyDescent="0.25">
      <c r="A45" s="2">
        <v>40735</v>
      </c>
      <c r="B45">
        <v>4.665</v>
      </c>
      <c r="C45">
        <f t="shared" si="4"/>
        <v>-1.7894736842105255E-2</v>
      </c>
      <c r="D45">
        <v>2.9188999999999998</v>
      </c>
      <c r="E45">
        <v>1.4512</v>
      </c>
      <c r="F45">
        <v>10.5557</v>
      </c>
      <c r="G45">
        <f t="shared" si="0"/>
        <v>13.474599999999999</v>
      </c>
      <c r="H45">
        <f t="shared" si="1"/>
        <v>18.237331839999996</v>
      </c>
      <c r="I45" s="17">
        <f t="shared" si="2"/>
        <v>3.4638555938881765E-4</v>
      </c>
      <c r="J45" s="17">
        <f t="shared" si="3"/>
        <v>1.0003463855593888</v>
      </c>
      <c r="K45">
        <f t="shared" si="5"/>
        <v>-1.8241122401494073E-2</v>
      </c>
      <c r="L45" s="37">
        <f t="shared" si="6"/>
        <v>3.327385464662889E-4</v>
      </c>
      <c r="M45" s="11"/>
      <c r="N45" s="11"/>
      <c r="O45" s="11">
        <f t="shared" si="7"/>
        <v>-0.37942604522863704</v>
      </c>
      <c r="P45" s="11"/>
      <c r="Q45" s="11">
        <f t="shared" si="8"/>
        <v>-0.37942604522863704</v>
      </c>
      <c r="R45" s="11">
        <f t="shared" si="9"/>
        <v>79</v>
      </c>
      <c r="S45">
        <f t="shared" si="10"/>
        <v>-0.37942604522863704</v>
      </c>
      <c r="T45">
        <f t="shared" si="11"/>
        <v>79</v>
      </c>
      <c r="U45">
        <v>42</v>
      </c>
      <c r="V45">
        <f t="shared" si="12"/>
        <v>0.14754098360655743</v>
      </c>
      <c r="W45">
        <f>SUM($V$4:V45)/U45</f>
        <v>-2.8688524590163928E-2</v>
      </c>
      <c r="X45">
        <f t="shared" si="13"/>
        <v>3.1424836920671364E-3</v>
      </c>
      <c r="Z45">
        <f t="shared" si="14"/>
        <v>0.14754098360655743</v>
      </c>
      <c r="AA45">
        <f>SUM($Z$4:Z45)/U45</f>
        <v>-2.8688524590163928E-2</v>
      </c>
      <c r="AB45">
        <f t="shared" si="15"/>
        <v>3.1424836920671364E-3</v>
      </c>
    </row>
    <row r="46" spans="1:28" ht="15.75" x14ac:dyDescent="0.25">
      <c r="A46" s="2">
        <v>40736</v>
      </c>
      <c r="B46">
        <v>4.5</v>
      </c>
      <c r="C46">
        <f t="shared" si="4"/>
        <v>-3.5369774919614155E-2</v>
      </c>
      <c r="D46">
        <v>2.8769999999999998</v>
      </c>
      <c r="E46">
        <v>1.4540999999999999</v>
      </c>
      <c r="F46">
        <v>10.557499999999999</v>
      </c>
      <c r="G46">
        <f t="shared" si="0"/>
        <v>13.4345</v>
      </c>
      <c r="H46">
        <f t="shared" si="1"/>
        <v>18.22866075</v>
      </c>
      <c r="I46" s="17">
        <f t="shared" si="2"/>
        <v>3.4541688059563924E-4</v>
      </c>
      <c r="J46" s="17">
        <f t="shared" si="3"/>
        <v>1.0003454168805956</v>
      </c>
      <c r="K46">
        <f t="shared" si="5"/>
        <v>-3.5715191800209795E-2</v>
      </c>
      <c r="L46" s="37">
        <f t="shared" si="6"/>
        <v>1.2755749253257728E-3</v>
      </c>
      <c r="M46" s="11"/>
      <c r="N46" s="11"/>
      <c r="O46" s="11">
        <f t="shared" si="7"/>
        <v>-0.74995312514455448</v>
      </c>
      <c r="P46" s="11"/>
      <c r="Q46" s="11">
        <f t="shared" si="8"/>
        <v>-0.74995312514455448</v>
      </c>
      <c r="R46" s="11">
        <f t="shared" si="9"/>
        <v>98</v>
      </c>
      <c r="S46">
        <f t="shared" si="10"/>
        <v>-0.74995312514455448</v>
      </c>
      <c r="T46">
        <f t="shared" si="11"/>
        <v>98</v>
      </c>
      <c r="U46">
        <v>43</v>
      </c>
      <c r="V46">
        <f t="shared" si="12"/>
        <v>0.30327868852459017</v>
      </c>
      <c r="W46">
        <f>SUM($V$4:V46)/U46</f>
        <v>-2.096835684330918E-2</v>
      </c>
      <c r="X46">
        <f t="shared" si="13"/>
        <v>1.7187177740417355E-3</v>
      </c>
      <c r="Z46">
        <f t="shared" si="14"/>
        <v>0.30327868852459017</v>
      </c>
      <c r="AA46">
        <f>SUM($Z$4:Z46)/U46</f>
        <v>-2.096835684330918E-2</v>
      </c>
      <c r="AB46">
        <f t="shared" si="15"/>
        <v>1.7187177740417355E-3</v>
      </c>
    </row>
    <row r="47" spans="1:28" ht="15.75" x14ac:dyDescent="0.25">
      <c r="A47" s="2">
        <v>40737</v>
      </c>
      <c r="B47">
        <v>4.5</v>
      </c>
      <c r="C47">
        <f t="shared" si="4"/>
        <v>0</v>
      </c>
      <c r="D47">
        <v>2.8824000000000001</v>
      </c>
      <c r="E47">
        <v>1.4539</v>
      </c>
      <c r="F47">
        <v>10.543200000000001</v>
      </c>
      <c r="G47">
        <f t="shared" si="0"/>
        <v>13.425600000000001</v>
      </c>
      <c r="H47">
        <f t="shared" si="1"/>
        <v>18.211158480000002</v>
      </c>
      <c r="I47" s="17">
        <f t="shared" si="2"/>
        <v>3.452018407403834E-4</v>
      </c>
      <c r="J47" s="17">
        <f t="shared" si="3"/>
        <v>1.0003452018407404</v>
      </c>
      <c r="K47">
        <f t="shared" si="5"/>
        <v>-3.452018407403834E-4</v>
      </c>
      <c r="L47" s="37">
        <f t="shared" si="6"/>
        <v>1.1916431085054903E-7</v>
      </c>
      <c r="M47" s="11"/>
      <c r="N47" s="11"/>
      <c r="O47" s="11">
        <f t="shared" si="7"/>
        <v>0</v>
      </c>
      <c r="P47" s="11"/>
      <c r="Q47" s="11">
        <f t="shared" si="8"/>
        <v>0</v>
      </c>
      <c r="R47" s="11">
        <f t="shared" si="9"/>
        <v>53</v>
      </c>
      <c r="S47">
        <f t="shared" si="10"/>
        <v>0</v>
      </c>
      <c r="T47">
        <f t="shared" si="11"/>
        <v>53</v>
      </c>
      <c r="U47">
        <v>44</v>
      </c>
      <c r="V47">
        <f t="shared" si="12"/>
        <v>-6.5573770491803296E-2</v>
      </c>
      <c r="W47">
        <f>SUM($V$4:V47)/U47</f>
        <v>-2.1982116244411321E-2</v>
      </c>
      <c r="X47">
        <f t="shared" si="13"/>
        <v>1.9328537383312481E-3</v>
      </c>
      <c r="Z47">
        <f t="shared" si="14"/>
        <v>-6.5573770491803296E-2</v>
      </c>
      <c r="AA47">
        <f>SUM($Z$4:Z47)/U47</f>
        <v>-2.1982116244411321E-2</v>
      </c>
      <c r="AB47">
        <f t="shared" si="15"/>
        <v>1.9328537383312481E-3</v>
      </c>
    </row>
    <row r="48" spans="1:28" ht="15.75" x14ac:dyDescent="0.25">
      <c r="A48" s="2">
        <v>40738</v>
      </c>
      <c r="B48">
        <v>4.4950000000000001</v>
      </c>
      <c r="C48">
        <f t="shared" si="4"/>
        <v>-1.1111111111110875E-3</v>
      </c>
      <c r="D48">
        <v>2.9534000000000002</v>
      </c>
      <c r="E48">
        <v>1.4460999999999999</v>
      </c>
      <c r="F48">
        <v>10.5877</v>
      </c>
      <c r="G48">
        <f t="shared" si="0"/>
        <v>13.5411</v>
      </c>
      <c r="H48">
        <f t="shared" si="1"/>
        <v>18.26427297</v>
      </c>
      <c r="I48" s="17">
        <f t="shared" si="2"/>
        <v>3.4799121962203472E-4</v>
      </c>
      <c r="J48" s="17">
        <f t="shared" si="3"/>
        <v>1.000347991219622</v>
      </c>
      <c r="K48">
        <f t="shared" si="5"/>
        <v>-1.4591023307331222E-3</v>
      </c>
      <c r="L48" s="37">
        <f t="shared" si="6"/>
        <v>2.1289796115508295E-6</v>
      </c>
      <c r="M48" s="11"/>
      <c r="N48" s="11"/>
      <c r="O48" s="11">
        <f t="shared" si="7"/>
        <v>-2.3559133527267823E-2</v>
      </c>
      <c r="P48" s="11"/>
      <c r="Q48" s="11">
        <f t="shared" si="8"/>
        <v>-2.3559133527267823E-2</v>
      </c>
      <c r="R48" s="11">
        <f t="shared" si="9"/>
        <v>58</v>
      </c>
      <c r="S48">
        <f t="shared" si="10"/>
        <v>-2.3559133527267823E-2</v>
      </c>
      <c r="T48">
        <f t="shared" si="11"/>
        <v>58</v>
      </c>
      <c r="U48">
        <v>45</v>
      </c>
      <c r="V48">
        <f t="shared" si="12"/>
        <v>-2.4590163934426257E-2</v>
      </c>
      <c r="W48">
        <f>SUM($V$4:V48)/U48</f>
        <v>-2.2040072859744984E-2</v>
      </c>
      <c r="X48">
        <f t="shared" si="13"/>
        <v>1.9872196840753668E-3</v>
      </c>
      <c r="Z48">
        <f t="shared" si="14"/>
        <v>-2.4590163934426257E-2</v>
      </c>
      <c r="AA48">
        <f>SUM($Z$4:Z48)/U48</f>
        <v>-2.2040072859744984E-2</v>
      </c>
      <c r="AB48">
        <f t="shared" si="15"/>
        <v>1.9872196840753668E-3</v>
      </c>
    </row>
    <row r="49" spans="1:28" ht="15.75" x14ac:dyDescent="0.25">
      <c r="A49" s="2">
        <v>40739</v>
      </c>
      <c r="B49">
        <v>4.55</v>
      </c>
      <c r="C49">
        <f t="shared" si="4"/>
        <v>1.2235817575083362E-2</v>
      </c>
      <c r="D49">
        <v>2.9058000000000002</v>
      </c>
      <c r="E49">
        <v>1.4203000000000001</v>
      </c>
      <c r="F49">
        <v>10.609299999999999</v>
      </c>
      <c r="G49">
        <f t="shared" si="0"/>
        <v>13.5151</v>
      </c>
      <c r="H49">
        <f t="shared" si="1"/>
        <v>17.974188790000003</v>
      </c>
      <c r="I49" s="17">
        <f t="shared" si="2"/>
        <v>3.4736355437381405E-4</v>
      </c>
      <c r="J49" s="17">
        <f t="shared" si="3"/>
        <v>1.0003473635543738</v>
      </c>
      <c r="K49">
        <f t="shared" si="5"/>
        <v>1.1888454020709548E-2</v>
      </c>
      <c r="L49" s="37">
        <f t="shared" si="6"/>
        <v>1.4133533900252503E-4</v>
      </c>
      <c r="M49" s="11"/>
      <c r="N49" s="11"/>
      <c r="O49" s="11">
        <f t="shared" si="7"/>
        <v>0.25943873406001688</v>
      </c>
      <c r="P49" s="11"/>
      <c r="Q49" s="11">
        <f t="shared" si="8"/>
        <v>0.25943873406001688</v>
      </c>
      <c r="R49" s="11">
        <f t="shared" si="9"/>
        <v>42</v>
      </c>
      <c r="S49">
        <f t="shared" si="10"/>
        <v>0.25943873406001688</v>
      </c>
      <c r="T49">
        <f t="shared" si="11"/>
        <v>42</v>
      </c>
      <c r="U49">
        <v>46</v>
      </c>
      <c r="V49">
        <f t="shared" si="12"/>
        <v>-0.15573770491803279</v>
      </c>
      <c r="W49">
        <f>SUM($V$4:V49)/U49</f>
        <v>-2.4946543121881676E-2</v>
      </c>
      <c r="X49">
        <f t="shared" si="13"/>
        <v>2.6024709665152263E-3</v>
      </c>
      <c r="Z49">
        <f t="shared" si="14"/>
        <v>-0.15573770491803279</v>
      </c>
      <c r="AA49">
        <f>SUM($Z$4:Z49)/U49</f>
        <v>-2.4946543121881676E-2</v>
      </c>
      <c r="AB49">
        <f t="shared" si="15"/>
        <v>2.6024709665152263E-3</v>
      </c>
    </row>
    <row r="50" spans="1:28" ht="15.75" x14ac:dyDescent="0.25">
      <c r="A50" s="2">
        <v>40742</v>
      </c>
      <c r="B50">
        <v>4.3499999999999996</v>
      </c>
      <c r="C50">
        <f t="shared" si="4"/>
        <v>-4.3956043956043994E-2</v>
      </c>
      <c r="D50">
        <v>2.9276</v>
      </c>
      <c r="E50">
        <v>1.4312</v>
      </c>
      <c r="F50">
        <v>10.5892</v>
      </c>
      <c r="G50">
        <f t="shared" si="0"/>
        <v>13.5168</v>
      </c>
      <c r="H50">
        <f t="shared" si="1"/>
        <v>18.082863039999999</v>
      </c>
      <c r="I50" s="17">
        <f t="shared" si="2"/>
        <v>3.4740459840509885E-4</v>
      </c>
      <c r="J50" s="17">
        <f t="shared" si="3"/>
        <v>1.0003474045984051</v>
      </c>
      <c r="K50">
        <f t="shared" si="5"/>
        <v>-4.4303448554449093E-2</v>
      </c>
      <c r="L50" s="37">
        <f t="shared" si="6"/>
        <v>1.9627955538167176E-3</v>
      </c>
      <c r="M50" s="11"/>
      <c r="N50" s="11"/>
      <c r="O50" s="11">
        <f t="shared" si="7"/>
        <v>-0.93200967800182455</v>
      </c>
      <c r="P50" s="11"/>
      <c r="Q50" s="11">
        <f t="shared" si="8"/>
        <v>-0.93200967800182455</v>
      </c>
      <c r="R50" s="11">
        <f t="shared" si="9"/>
        <v>100</v>
      </c>
      <c r="S50">
        <f t="shared" si="10"/>
        <v>-0.93200967800182455</v>
      </c>
      <c r="T50">
        <f t="shared" si="11"/>
        <v>100</v>
      </c>
      <c r="U50">
        <v>47</v>
      </c>
      <c r="V50">
        <f t="shared" si="12"/>
        <v>0.31967213114754101</v>
      </c>
      <c r="W50">
        <f>SUM($V$4:V50)/U50</f>
        <v>-1.7614230903383321E-2</v>
      </c>
      <c r="X50">
        <f t="shared" si="13"/>
        <v>1.3256611931756442E-3</v>
      </c>
      <c r="Z50">
        <f t="shared" si="14"/>
        <v>0.31967213114754101</v>
      </c>
      <c r="AA50">
        <f>SUM($Z$4:Z50)/U50</f>
        <v>-1.7614230903383321E-2</v>
      </c>
      <c r="AB50">
        <f t="shared" si="15"/>
        <v>1.3256611931756442E-3</v>
      </c>
    </row>
    <row r="51" spans="1:28" ht="15.75" x14ac:dyDescent="0.25">
      <c r="A51" s="2">
        <v>40743</v>
      </c>
      <c r="B51">
        <v>4.5</v>
      </c>
      <c r="C51">
        <f t="shared" si="4"/>
        <v>3.4482758620689738E-2</v>
      </c>
      <c r="D51">
        <v>2.8801999999999999</v>
      </c>
      <c r="E51">
        <v>1.4341999999999999</v>
      </c>
      <c r="F51">
        <v>10.574999999999999</v>
      </c>
      <c r="G51">
        <f t="shared" si="0"/>
        <v>13.4552</v>
      </c>
      <c r="H51">
        <f t="shared" si="1"/>
        <v>18.046864999999997</v>
      </c>
      <c r="I51" s="17">
        <f t="shared" si="2"/>
        <v>3.4591696440289255E-4</v>
      </c>
      <c r="J51" s="17">
        <f t="shared" si="3"/>
        <v>1.0003459169644029</v>
      </c>
      <c r="K51">
        <f t="shared" si="5"/>
        <v>3.4136841656286845E-2</v>
      </c>
      <c r="L51" s="37">
        <f t="shared" si="6"/>
        <v>1.1653239582664009E-3</v>
      </c>
      <c r="M51" s="11"/>
      <c r="N51" s="11"/>
      <c r="O51" s="11">
        <f t="shared" si="7"/>
        <v>0.73114552326005311</v>
      </c>
      <c r="P51" s="11"/>
      <c r="Q51" s="11">
        <f t="shared" si="8"/>
        <v>0.73114552326005311</v>
      </c>
      <c r="R51" s="11">
        <f t="shared" si="9"/>
        <v>30</v>
      </c>
      <c r="S51">
        <f t="shared" si="10"/>
        <v>0.73114552326005311</v>
      </c>
      <c r="T51">
        <f t="shared" si="11"/>
        <v>30</v>
      </c>
      <c r="U51">
        <v>48</v>
      </c>
      <c r="V51">
        <f t="shared" si="12"/>
        <v>-0.25409836065573771</v>
      </c>
      <c r="W51">
        <f>SUM($V$4:V51)/U51</f>
        <v>-2.2540983606557371E-2</v>
      </c>
      <c r="X51">
        <f t="shared" si="13"/>
        <v>2.217145928513839E-3</v>
      </c>
      <c r="Z51">
        <f t="shared" si="14"/>
        <v>-0.25409836065573771</v>
      </c>
      <c r="AA51">
        <f>SUM($Z$4:Z51)/U51</f>
        <v>-2.2540983606557371E-2</v>
      </c>
      <c r="AB51">
        <f t="shared" si="15"/>
        <v>2.217145928513839E-3</v>
      </c>
    </row>
    <row r="52" spans="1:28" ht="15.75" x14ac:dyDescent="0.25">
      <c r="A52" s="2">
        <v>40744</v>
      </c>
      <c r="B52">
        <v>4.6093999999999999</v>
      </c>
      <c r="C52">
        <f t="shared" si="4"/>
        <v>2.4311111111111099E-2</v>
      </c>
      <c r="D52">
        <v>2.9275000000000002</v>
      </c>
      <c r="E52">
        <v>1.4336</v>
      </c>
      <c r="F52">
        <v>10.6326</v>
      </c>
      <c r="G52">
        <f t="shared" si="0"/>
        <v>13.5601</v>
      </c>
      <c r="H52">
        <f t="shared" si="1"/>
        <v>18.170395360000001</v>
      </c>
      <c r="I52" s="17">
        <f t="shared" si="2"/>
        <v>3.4844980743398146E-4</v>
      </c>
      <c r="J52" s="17">
        <f t="shared" si="3"/>
        <v>1.000348449807434</v>
      </c>
      <c r="K52">
        <f t="shared" si="5"/>
        <v>2.3962661303677118E-2</v>
      </c>
      <c r="L52" s="37">
        <f t="shared" si="6"/>
        <v>5.7420913675474479E-4</v>
      </c>
      <c r="M52" s="11"/>
      <c r="N52" s="11"/>
      <c r="O52" s="11">
        <f t="shared" si="7"/>
        <v>0.51547384157663068</v>
      </c>
      <c r="P52" s="11"/>
      <c r="Q52" s="11">
        <f t="shared" si="8"/>
        <v>0.51547384157663068</v>
      </c>
      <c r="R52" s="11">
        <f t="shared" si="9"/>
        <v>34</v>
      </c>
      <c r="S52">
        <f t="shared" si="10"/>
        <v>0.51547384157663068</v>
      </c>
      <c r="T52">
        <f t="shared" si="11"/>
        <v>34</v>
      </c>
      <c r="U52">
        <v>49</v>
      </c>
      <c r="V52">
        <f t="shared" si="12"/>
        <v>-0.22131147540983609</v>
      </c>
      <c r="W52">
        <f>SUM($V$4:V52)/U52</f>
        <v>-2.6597524255603876E-2</v>
      </c>
      <c r="X52">
        <f t="shared" si="13"/>
        <v>3.1512715027131257E-3</v>
      </c>
      <c r="Z52">
        <f t="shared" si="14"/>
        <v>-0.22131147540983609</v>
      </c>
      <c r="AA52">
        <f>SUM($Z$4:Z52)/U52</f>
        <v>-2.6597524255603876E-2</v>
      </c>
      <c r="AB52">
        <f t="shared" si="15"/>
        <v>3.1512715027131257E-3</v>
      </c>
    </row>
    <row r="53" spans="1:28" ht="15.75" x14ac:dyDescent="0.25">
      <c r="A53" s="2">
        <v>40745</v>
      </c>
      <c r="B53">
        <v>4.8499999999999996</v>
      </c>
      <c r="C53">
        <f t="shared" si="4"/>
        <v>5.2197682995617591E-2</v>
      </c>
      <c r="D53">
        <v>3.0135999999999998</v>
      </c>
      <c r="E53">
        <v>1.4397</v>
      </c>
      <c r="F53">
        <v>10.572100000000001</v>
      </c>
      <c r="G53">
        <f t="shared" si="0"/>
        <v>13.585700000000001</v>
      </c>
      <c r="H53">
        <f t="shared" si="1"/>
        <v>18.23425237</v>
      </c>
      <c r="I53" s="17">
        <f t="shared" si="2"/>
        <v>3.4906757318164949E-4</v>
      </c>
      <c r="J53" s="17">
        <f t="shared" si="3"/>
        <v>1.0003490675731816</v>
      </c>
      <c r="K53">
        <f t="shared" si="5"/>
        <v>5.1848615422435941E-2</v>
      </c>
      <c r="L53" s="37">
        <f t="shared" si="6"/>
        <v>2.6882789212236621E-3</v>
      </c>
      <c r="M53" s="11"/>
      <c r="N53" s="11"/>
      <c r="O53" s="11">
        <f t="shared" si="7"/>
        <v>1.1067589651570002</v>
      </c>
      <c r="P53" s="11"/>
      <c r="Q53" s="11">
        <f t="shared" si="8"/>
        <v>1.1067589651570002</v>
      </c>
      <c r="R53" s="11">
        <f t="shared" si="9"/>
        <v>14</v>
      </c>
      <c r="S53">
        <f t="shared" si="10"/>
        <v>1.1067589651570002</v>
      </c>
      <c r="T53">
        <f t="shared" si="11"/>
        <v>14</v>
      </c>
      <c r="U53">
        <v>50</v>
      </c>
      <c r="V53">
        <f t="shared" si="12"/>
        <v>-0.38524590163934425</v>
      </c>
      <c r="W53">
        <f>SUM($V$4:V53)/U53</f>
        <v>-3.3770491803278686E-2</v>
      </c>
      <c r="X53">
        <f t="shared" si="13"/>
        <v>5.183845984705969E-3</v>
      </c>
      <c r="Z53">
        <f t="shared" si="14"/>
        <v>-0.38524590163934425</v>
      </c>
      <c r="AA53">
        <f>SUM($Z$4:Z53)/U53</f>
        <v>-3.3770491803278686E-2</v>
      </c>
      <c r="AB53">
        <f t="shared" si="15"/>
        <v>5.183845984705969E-3</v>
      </c>
    </row>
    <row r="54" spans="1:28" ht="15.75" x14ac:dyDescent="0.25">
      <c r="A54" s="2">
        <v>40746</v>
      </c>
      <c r="B54">
        <v>4.9000000000000004</v>
      </c>
      <c r="C54">
        <f t="shared" si="4"/>
        <v>1.0309278350515611E-2</v>
      </c>
      <c r="D54">
        <v>2.9621</v>
      </c>
      <c r="E54">
        <v>1.4389000000000001</v>
      </c>
      <c r="F54">
        <v>10.5784</v>
      </c>
      <c r="G54">
        <f t="shared" si="0"/>
        <v>13.5405</v>
      </c>
      <c r="H54">
        <f t="shared" si="1"/>
        <v>18.183359760000002</v>
      </c>
      <c r="I54" s="17">
        <f t="shared" si="2"/>
        <v>3.479767366552089E-4</v>
      </c>
      <c r="J54" s="17">
        <f t="shared" si="3"/>
        <v>1.0003479767366552</v>
      </c>
      <c r="K54">
        <f t="shared" si="5"/>
        <v>9.9613016138604023E-3</v>
      </c>
      <c r="L54" s="37">
        <f t="shared" si="6"/>
        <v>9.9227529842297861E-5</v>
      </c>
      <c r="M54" s="11"/>
      <c r="N54" s="11"/>
      <c r="O54" s="11">
        <f t="shared" si="7"/>
        <v>0.21858989870661641</v>
      </c>
      <c r="P54" s="11"/>
      <c r="Q54" s="11">
        <f t="shared" si="8"/>
        <v>0.21858989870661641</v>
      </c>
      <c r="R54" s="11">
        <f t="shared" si="9"/>
        <v>45</v>
      </c>
      <c r="S54">
        <f t="shared" si="10"/>
        <v>0.21858989870661641</v>
      </c>
      <c r="T54">
        <f t="shared" si="11"/>
        <v>45</v>
      </c>
      <c r="U54">
        <v>51</v>
      </c>
      <c r="V54">
        <f t="shared" si="12"/>
        <v>-0.13114754098360654</v>
      </c>
      <c r="W54">
        <f>SUM($V$4:V54)/U54</f>
        <v>-3.5679845708775311E-2</v>
      </c>
      <c r="X54">
        <f t="shared" si="13"/>
        <v>5.902329170900238E-3</v>
      </c>
      <c r="Z54">
        <f t="shared" si="14"/>
        <v>-0.13114754098360654</v>
      </c>
      <c r="AA54">
        <f>SUM($Z$4:Z54)/U54</f>
        <v>-3.5679845708775311E-2</v>
      </c>
      <c r="AB54">
        <f t="shared" si="15"/>
        <v>5.902329170900238E-3</v>
      </c>
    </row>
    <row r="55" spans="1:28" ht="15.75" x14ac:dyDescent="0.25">
      <c r="A55" s="2">
        <v>40749</v>
      </c>
      <c r="B55">
        <v>5.0999999999999996</v>
      </c>
      <c r="C55">
        <f t="shared" si="4"/>
        <v>4.0816326530612096E-2</v>
      </c>
      <c r="D55">
        <v>3.0005999999999999</v>
      </c>
      <c r="E55">
        <v>1.4515</v>
      </c>
      <c r="F55">
        <v>10.6069</v>
      </c>
      <c r="G55">
        <f t="shared" si="0"/>
        <v>13.6075</v>
      </c>
      <c r="H55">
        <f t="shared" si="1"/>
        <v>18.396515349999998</v>
      </c>
      <c r="I55" s="17">
        <f t="shared" si="2"/>
        <v>3.4959352987140591E-4</v>
      </c>
      <c r="J55" s="17">
        <f t="shared" si="3"/>
        <v>1.0003495935298714</v>
      </c>
      <c r="K55">
        <f t="shared" si="5"/>
        <v>4.046673300074069E-2</v>
      </c>
      <c r="L55" s="37">
        <f t="shared" si="6"/>
        <v>1.6375564797532357E-3</v>
      </c>
      <c r="M55" s="11"/>
      <c r="N55" s="11"/>
      <c r="O55" s="11">
        <f t="shared" si="7"/>
        <v>0.86543755814454748</v>
      </c>
      <c r="P55" s="11"/>
      <c r="Q55" s="11">
        <f t="shared" si="8"/>
        <v>0.86543755814454748</v>
      </c>
      <c r="R55" s="11">
        <f t="shared" si="9"/>
        <v>26</v>
      </c>
      <c r="S55">
        <f t="shared" si="10"/>
        <v>0.86543755814454748</v>
      </c>
      <c r="T55">
        <f t="shared" si="11"/>
        <v>26</v>
      </c>
      <c r="U55">
        <v>52</v>
      </c>
      <c r="V55">
        <f t="shared" si="12"/>
        <v>-0.28688524590163933</v>
      </c>
      <c r="W55">
        <f>SUM($V$4:V55)/U55</f>
        <v>-4.0510718789407305E-2</v>
      </c>
      <c r="X55">
        <f t="shared" si="13"/>
        <v>7.7580139559446162E-3</v>
      </c>
      <c r="Z55">
        <f t="shared" si="14"/>
        <v>-0.28688524590163933</v>
      </c>
      <c r="AA55">
        <f>SUM($Z$4:Z55)/U55</f>
        <v>-4.0510718789407305E-2</v>
      </c>
      <c r="AB55">
        <f t="shared" si="15"/>
        <v>7.7580139559446162E-3</v>
      </c>
    </row>
    <row r="56" spans="1:28" ht="15.75" x14ac:dyDescent="0.25">
      <c r="A56" s="2">
        <v>40750</v>
      </c>
      <c r="B56">
        <v>5.25</v>
      </c>
      <c r="C56">
        <f t="shared" si="4"/>
        <v>2.9411764705882425E-2</v>
      </c>
      <c r="D56">
        <v>2.9529000000000001</v>
      </c>
      <c r="E56">
        <v>1.4483999999999999</v>
      </c>
      <c r="F56">
        <v>10.6386</v>
      </c>
      <c r="G56">
        <f t="shared" si="0"/>
        <v>13.5915</v>
      </c>
      <c r="H56">
        <f t="shared" si="1"/>
        <v>18.36184824</v>
      </c>
      <c r="I56" s="17">
        <f t="shared" si="2"/>
        <v>3.4920751644085257E-4</v>
      </c>
      <c r="J56" s="17">
        <f t="shared" si="3"/>
        <v>1.0003492075164409</v>
      </c>
      <c r="K56">
        <f t="shared" si="5"/>
        <v>2.9062557189441573E-2</v>
      </c>
      <c r="L56" s="37">
        <f t="shared" si="6"/>
        <v>8.4463223038956203E-4</v>
      </c>
      <c r="M56" s="11"/>
      <c r="N56" s="11"/>
      <c r="O56" s="11">
        <f t="shared" si="7"/>
        <v>0.62362412278063362</v>
      </c>
      <c r="P56" s="11"/>
      <c r="Q56" s="11">
        <f t="shared" si="8"/>
        <v>0.62362412278063362</v>
      </c>
      <c r="R56" s="11">
        <f t="shared" si="9"/>
        <v>33</v>
      </c>
      <c r="S56">
        <f t="shared" si="10"/>
        <v>0.62362412278063362</v>
      </c>
      <c r="T56">
        <f t="shared" si="11"/>
        <v>33</v>
      </c>
      <c r="U56">
        <v>53</v>
      </c>
      <c r="V56">
        <f t="shared" si="12"/>
        <v>-0.22950819672131145</v>
      </c>
      <c r="W56">
        <f>SUM($V$4:V56)/U56</f>
        <v>-4.4076708939065873E-2</v>
      </c>
      <c r="X56">
        <f t="shared" si="13"/>
        <v>9.3605529416048959E-3</v>
      </c>
      <c r="Z56">
        <f t="shared" si="14"/>
        <v>-0.22950819672131145</v>
      </c>
      <c r="AA56">
        <f>SUM($Z$4:Z56)/U56</f>
        <v>-4.4076708939065873E-2</v>
      </c>
      <c r="AB56">
        <f t="shared" si="15"/>
        <v>9.3605529416048959E-3</v>
      </c>
    </row>
    <row r="57" spans="1:28" ht="15.75" x14ac:dyDescent="0.25">
      <c r="A57" s="2">
        <v>40751</v>
      </c>
      <c r="B57">
        <v>5.2</v>
      </c>
      <c r="C57">
        <f t="shared" si="4"/>
        <v>-9.52380952380949E-3</v>
      </c>
      <c r="D57">
        <v>2.9802999999999997</v>
      </c>
      <c r="E57">
        <v>1.4410000000000001</v>
      </c>
      <c r="F57">
        <v>10.722799999999999</v>
      </c>
      <c r="G57">
        <f t="shared" si="0"/>
        <v>13.703099999999999</v>
      </c>
      <c r="H57">
        <f t="shared" si="1"/>
        <v>18.4318548</v>
      </c>
      <c r="I57" s="17">
        <f t="shared" si="2"/>
        <v>3.5189883099095987E-4</v>
      </c>
      <c r="J57" s="17">
        <f t="shared" si="3"/>
        <v>1.000351898830991</v>
      </c>
      <c r="K57">
        <f t="shared" si="5"/>
        <v>-9.8757083548004498E-3</v>
      </c>
      <c r="L57" s="37">
        <f t="shared" si="6"/>
        <v>9.752961550907541E-5</v>
      </c>
      <c r="M57" s="11"/>
      <c r="N57" s="11"/>
      <c r="O57" s="11">
        <f t="shared" si="7"/>
        <v>-0.20193543023372776</v>
      </c>
      <c r="P57" s="11"/>
      <c r="Q57" s="11">
        <f t="shared" si="8"/>
        <v>-0.20193543023372776</v>
      </c>
      <c r="R57" s="11">
        <f t="shared" si="9"/>
        <v>65</v>
      </c>
      <c r="S57">
        <f t="shared" si="10"/>
        <v>-0.20193543023372776</v>
      </c>
      <c r="T57">
        <f t="shared" si="11"/>
        <v>65</v>
      </c>
      <c r="U57">
        <v>54</v>
      </c>
      <c r="V57">
        <f t="shared" si="12"/>
        <v>3.2786885245901676E-2</v>
      </c>
      <c r="W57">
        <f>SUM($V$4:V57)/U57</f>
        <v>-4.2653309046751658E-2</v>
      </c>
      <c r="X57">
        <f t="shared" si="13"/>
        <v>8.9311325202214714E-3</v>
      </c>
      <c r="Z57">
        <f t="shared" si="14"/>
        <v>3.2786885245901676E-2</v>
      </c>
      <c r="AA57">
        <f>SUM($Z$4:Z57)/U57</f>
        <v>-4.2653309046751658E-2</v>
      </c>
      <c r="AB57">
        <f t="shared" si="15"/>
        <v>8.9311325202214714E-3</v>
      </c>
    </row>
    <row r="58" spans="1:28" ht="15.75" x14ac:dyDescent="0.25">
      <c r="A58" s="2">
        <v>40752</v>
      </c>
      <c r="B58">
        <v>5.0999999999999996</v>
      </c>
      <c r="C58">
        <f t="shared" si="4"/>
        <v>-1.9230769230769332E-2</v>
      </c>
      <c r="D58">
        <v>2.9454000000000002</v>
      </c>
      <c r="E58">
        <v>1.4441999999999999</v>
      </c>
      <c r="F58">
        <v>10.714399999999999</v>
      </c>
      <c r="G58">
        <f t="shared" si="0"/>
        <v>13.659800000000001</v>
      </c>
      <c r="H58">
        <f t="shared" si="1"/>
        <v>18.419136480000002</v>
      </c>
      <c r="I58" s="17">
        <f t="shared" si="2"/>
        <v>3.5085493313169458E-4</v>
      </c>
      <c r="J58" s="17">
        <f t="shared" si="3"/>
        <v>1.0003508549331317</v>
      </c>
      <c r="K58">
        <f t="shared" si="5"/>
        <v>-1.9581624163901027E-2</v>
      </c>
      <c r="L58" s="37">
        <f t="shared" si="6"/>
        <v>3.834400048962726E-4</v>
      </c>
      <c r="M58" s="11"/>
      <c r="N58" s="11"/>
      <c r="O58" s="11">
        <f t="shared" si="7"/>
        <v>-0.40775423412580003</v>
      </c>
      <c r="P58" s="11"/>
      <c r="Q58" s="11">
        <f t="shared" si="8"/>
        <v>-0.40775423412580003</v>
      </c>
      <c r="R58" s="11">
        <f t="shared" si="9"/>
        <v>81</v>
      </c>
      <c r="S58">
        <f t="shared" si="10"/>
        <v>-0.40775423412580003</v>
      </c>
      <c r="T58">
        <f t="shared" si="11"/>
        <v>81</v>
      </c>
      <c r="U58">
        <v>55</v>
      </c>
      <c r="V58">
        <f t="shared" si="12"/>
        <v>0.16393442622950816</v>
      </c>
      <c r="W58">
        <f>SUM($V$4:V58)/U58</f>
        <v>-3.8897168405365112E-2</v>
      </c>
      <c r="X58">
        <f t="shared" si="13"/>
        <v>7.5649485497766688E-3</v>
      </c>
      <c r="Z58">
        <f t="shared" si="14"/>
        <v>0.16393442622950816</v>
      </c>
      <c r="AA58">
        <f>SUM($Z$4:Z58)/U58</f>
        <v>-3.8897168405365112E-2</v>
      </c>
      <c r="AB58">
        <f t="shared" si="15"/>
        <v>7.5649485497766688E-3</v>
      </c>
    </row>
    <row r="59" spans="1:28" ht="15.75" x14ac:dyDescent="0.25">
      <c r="A59" s="2">
        <v>40753</v>
      </c>
      <c r="B59">
        <v>5.15</v>
      </c>
      <c r="C59">
        <f t="shared" si="4"/>
        <v>9.8039215686275914E-3</v>
      </c>
      <c r="D59">
        <v>2.7961</v>
      </c>
      <c r="E59">
        <v>1.4415</v>
      </c>
      <c r="F59">
        <v>10.749000000000001</v>
      </c>
      <c r="G59">
        <f t="shared" si="0"/>
        <v>13.545100000000001</v>
      </c>
      <c r="H59">
        <f t="shared" si="1"/>
        <v>18.290783500000003</v>
      </c>
      <c r="I59" s="17">
        <f t="shared" si="2"/>
        <v>3.4808777078421116E-4</v>
      </c>
      <c r="J59" s="17">
        <f t="shared" si="3"/>
        <v>1.0003480877707842</v>
      </c>
      <c r="K59">
        <f t="shared" si="5"/>
        <v>9.4558337978433802E-3</v>
      </c>
      <c r="L59" s="37">
        <f t="shared" si="6"/>
        <v>8.9412792812437164E-5</v>
      </c>
      <c r="M59" s="11"/>
      <c r="N59" s="11"/>
      <c r="O59" s="11">
        <f t="shared" si="7"/>
        <v>0.20787470759354701</v>
      </c>
      <c r="P59" s="11"/>
      <c r="Q59" s="11">
        <f t="shared" si="8"/>
        <v>0.20787470759354701</v>
      </c>
      <c r="R59" s="11">
        <f t="shared" si="9"/>
        <v>46</v>
      </c>
      <c r="S59">
        <f t="shared" si="10"/>
        <v>0.20787470759354701</v>
      </c>
      <c r="T59">
        <f t="shared" si="11"/>
        <v>46</v>
      </c>
      <c r="U59">
        <v>56</v>
      </c>
      <c r="V59">
        <f t="shared" si="12"/>
        <v>-0.12295081967213117</v>
      </c>
      <c r="W59">
        <f>SUM($V$4:V59)/U59</f>
        <v>-4.0398126463700224E-2</v>
      </c>
      <c r="X59">
        <f t="shared" si="13"/>
        <v>8.3084075290471363E-3</v>
      </c>
      <c r="Z59">
        <f t="shared" si="14"/>
        <v>-0.12295081967213117</v>
      </c>
      <c r="AA59">
        <f>SUM($Z$4:Z59)/U59</f>
        <v>-4.0398126463700224E-2</v>
      </c>
      <c r="AB59">
        <f t="shared" si="15"/>
        <v>8.3084075290471363E-3</v>
      </c>
    </row>
    <row r="60" spans="1:28" ht="15.75" x14ac:dyDescent="0.25">
      <c r="A60" s="2">
        <v>40756</v>
      </c>
      <c r="B60">
        <v>4.5999999999999996</v>
      </c>
      <c r="C60">
        <f t="shared" si="4"/>
        <v>-0.1067961165048545</v>
      </c>
      <c r="D60">
        <v>2.7437</v>
      </c>
      <c r="E60">
        <v>1.3795999999999999</v>
      </c>
      <c r="F60">
        <v>10.795299999999999</v>
      </c>
      <c r="G60">
        <f t="shared" si="0"/>
        <v>13.539</v>
      </c>
      <c r="H60">
        <f t="shared" si="1"/>
        <v>17.636895879999997</v>
      </c>
      <c r="I60" s="17">
        <f t="shared" si="2"/>
        <v>3.4794052890418925E-4</v>
      </c>
      <c r="J60" s="17">
        <f t="shared" si="3"/>
        <v>1.0003479405289042</v>
      </c>
      <c r="K60">
        <f t="shared" si="5"/>
        <v>-0.10714405703375869</v>
      </c>
      <c r="L60" s="37">
        <f t="shared" si="6"/>
        <v>1.1479848957653336E-2</v>
      </c>
      <c r="M60" s="11"/>
      <c r="N60" s="11"/>
      <c r="O60" s="11">
        <f t="shared" si="7"/>
        <v>-2.2644215720384144</v>
      </c>
      <c r="P60" s="11"/>
      <c r="Q60" s="11">
        <f t="shared" si="8"/>
        <v>-2.2644215720384144</v>
      </c>
      <c r="R60" s="11">
        <f t="shared" si="9"/>
        <v>119</v>
      </c>
      <c r="S60">
        <f t="shared" si="10"/>
        <v>-2.2644215720384144</v>
      </c>
      <c r="T60">
        <f t="shared" si="11"/>
        <v>119</v>
      </c>
      <c r="U60">
        <v>57</v>
      </c>
      <c r="V60">
        <f t="shared" si="12"/>
        <v>0.47540983606557374</v>
      </c>
      <c r="W60">
        <f>SUM($V$4:V60)/U60</f>
        <v>-3.1348863963186646E-2</v>
      </c>
      <c r="X60">
        <f t="shared" si="13"/>
        <v>5.0924384083268909E-3</v>
      </c>
      <c r="Z60">
        <f t="shared" si="14"/>
        <v>0.47540983606557374</v>
      </c>
      <c r="AA60">
        <f>SUM($Z$4:Z60)/U60</f>
        <v>-3.1348863963186646E-2</v>
      </c>
      <c r="AB60">
        <f t="shared" si="15"/>
        <v>5.0924384083268909E-3</v>
      </c>
    </row>
    <row r="61" spans="1:28" ht="15.75" x14ac:dyDescent="0.25">
      <c r="A61" s="2">
        <v>40757</v>
      </c>
      <c r="B61">
        <v>4.25</v>
      </c>
      <c r="C61">
        <f t="shared" si="4"/>
        <v>-7.6086956521739066E-2</v>
      </c>
      <c r="D61">
        <v>2.6114000000000002</v>
      </c>
      <c r="E61">
        <v>1.3994</v>
      </c>
      <c r="F61">
        <v>10.9292</v>
      </c>
      <c r="G61">
        <f t="shared" si="0"/>
        <v>13.5406</v>
      </c>
      <c r="H61">
        <f t="shared" si="1"/>
        <v>17.905722480000001</v>
      </c>
      <c r="I61" s="17">
        <f t="shared" si="2"/>
        <v>3.4797915048834227E-4</v>
      </c>
      <c r="J61" s="17">
        <f t="shared" si="3"/>
        <v>1.0003479791504883</v>
      </c>
      <c r="K61">
        <f t="shared" si="5"/>
        <v>-7.6434935672227408E-2</v>
      </c>
      <c r="L61" s="37">
        <f t="shared" si="6"/>
        <v>5.8422993912175423E-3</v>
      </c>
      <c r="M61" s="11"/>
      <c r="N61" s="11"/>
      <c r="O61" s="11">
        <f t="shared" si="7"/>
        <v>-1.6132884915411989</v>
      </c>
      <c r="P61" s="11"/>
      <c r="Q61" s="11">
        <f t="shared" si="8"/>
        <v>-1.6132884915411989</v>
      </c>
      <c r="R61" s="11">
        <f t="shared" si="9"/>
        <v>113</v>
      </c>
      <c r="S61">
        <f t="shared" si="10"/>
        <v>-1.6132884915411989</v>
      </c>
      <c r="T61">
        <f t="shared" si="11"/>
        <v>113</v>
      </c>
      <c r="U61">
        <v>58</v>
      </c>
      <c r="V61">
        <f t="shared" si="12"/>
        <v>0.42622950819672134</v>
      </c>
      <c r="W61">
        <f>SUM($V$4:V61)/U61</f>
        <v>-2.3459581684567545E-2</v>
      </c>
      <c r="X61">
        <f t="shared" si="13"/>
        <v>2.901855856660366E-3</v>
      </c>
      <c r="Z61">
        <f t="shared" si="14"/>
        <v>0.42622950819672134</v>
      </c>
      <c r="AA61">
        <f>SUM($Z$4:Z61)/U61</f>
        <v>-2.3459581684567545E-2</v>
      </c>
      <c r="AB61">
        <f t="shared" si="15"/>
        <v>2.901855856660366E-3</v>
      </c>
    </row>
    <row r="62" spans="1:28" ht="15.75" x14ac:dyDescent="0.25">
      <c r="A62" s="2">
        <v>40758</v>
      </c>
      <c r="B62">
        <v>4.2</v>
      </c>
      <c r="C62">
        <f t="shared" si="4"/>
        <v>-1.1764705882352899E-2</v>
      </c>
      <c r="D62">
        <v>2.6202000000000001</v>
      </c>
      <c r="E62">
        <v>1.3977999999999999</v>
      </c>
      <c r="F62">
        <v>10.9156</v>
      </c>
      <c r="G62">
        <f t="shared" si="0"/>
        <v>13.5358</v>
      </c>
      <c r="H62">
        <f t="shared" si="1"/>
        <v>17.878025679999997</v>
      </c>
      <c r="I62" s="17">
        <f t="shared" si="2"/>
        <v>3.4786328410740808E-4</v>
      </c>
      <c r="J62" s="17">
        <f t="shared" si="3"/>
        <v>1.0003478632841074</v>
      </c>
      <c r="K62">
        <f t="shared" si="5"/>
        <v>-1.2112569166460307E-2</v>
      </c>
      <c r="L62" s="37">
        <f t="shared" si="6"/>
        <v>1.4671433181228494E-4</v>
      </c>
      <c r="M62" s="11"/>
      <c r="N62" s="11"/>
      <c r="O62" s="11">
        <f t="shared" si="7"/>
        <v>-0.24944964911225193</v>
      </c>
      <c r="P62" s="11"/>
      <c r="Q62" s="11">
        <f t="shared" si="8"/>
        <v>-0.24944964911225193</v>
      </c>
      <c r="R62" s="11">
        <f t="shared" si="9"/>
        <v>70</v>
      </c>
      <c r="S62">
        <f t="shared" si="10"/>
        <v>-0.24944964911225193</v>
      </c>
      <c r="T62">
        <f t="shared" si="11"/>
        <v>70</v>
      </c>
      <c r="U62">
        <v>59</v>
      </c>
      <c r="V62">
        <f t="shared" si="12"/>
        <v>7.3770491803278659E-2</v>
      </c>
      <c r="W62">
        <f>SUM($V$4:V62)/U62</f>
        <v>-2.1811614337315915E-2</v>
      </c>
      <c r="X62">
        <f t="shared" si="13"/>
        <v>2.5517313345444093E-3</v>
      </c>
      <c r="Z62">
        <f t="shared" si="14"/>
        <v>7.3770491803278659E-2</v>
      </c>
      <c r="AA62">
        <f>SUM($Z$4:Z62)/U62</f>
        <v>-2.1811614337315915E-2</v>
      </c>
      <c r="AB62">
        <f t="shared" si="15"/>
        <v>2.5517313345444093E-3</v>
      </c>
    </row>
    <row r="63" spans="1:28" ht="15.75" x14ac:dyDescent="0.25">
      <c r="A63" s="2">
        <v>40759</v>
      </c>
      <c r="B63">
        <v>3.9005999999999998</v>
      </c>
      <c r="C63">
        <f t="shared" si="4"/>
        <v>-7.1285714285714355E-2</v>
      </c>
      <c r="D63">
        <v>2.4028</v>
      </c>
      <c r="E63">
        <v>1.3945000000000001</v>
      </c>
      <c r="F63">
        <v>11.160299999999999</v>
      </c>
      <c r="G63">
        <f t="shared" si="0"/>
        <v>13.563099999999999</v>
      </c>
      <c r="H63">
        <f t="shared" si="1"/>
        <v>17.965838349999999</v>
      </c>
      <c r="I63" s="17">
        <f t="shared" si="2"/>
        <v>3.4852220904113551E-4</v>
      </c>
      <c r="J63" s="17">
        <f t="shared" si="3"/>
        <v>1.0003485222090411</v>
      </c>
      <c r="K63">
        <f t="shared" si="5"/>
        <v>-7.163423649475549E-2</v>
      </c>
      <c r="L63" s="37">
        <f t="shared" si="6"/>
        <v>5.1314638381865594E-3</v>
      </c>
      <c r="M63" s="11"/>
      <c r="N63" s="11"/>
      <c r="O63" s="11">
        <f t="shared" si="7"/>
        <v>-1.511486695299459</v>
      </c>
      <c r="P63" s="11"/>
      <c r="Q63" s="11">
        <f t="shared" si="8"/>
        <v>-1.511486695299459</v>
      </c>
      <c r="R63" s="11">
        <f t="shared" si="9"/>
        <v>111</v>
      </c>
      <c r="S63">
        <f t="shared" si="10"/>
        <v>-1.511486695299459</v>
      </c>
      <c r="T63">
        <f t="shared" si="11"/>
        <v>111</v>
      </c>
      <c r="U63">
        <v>60</v>
      </c>
      <c r="V63">
        <f t="shared" si="12"/>
        <v>0.4098360655737705</v>
      </c>
      <c r="W63">
        <f>SUM($V$4:V63)/U63</f>
        <v>-1.4617486338797806E-2</v>
      </c>
      <c r="X63">
        <f t="shared" si="13"/>
        <v>1.1654776738087662E-3</v>
      </c>
      <c r="Z63">
        <f t="shared" si="14"/>
        <v>0.4098360655737705</v>
      </c>
      <c r="AA63">
        <f>SUM($Z$4:Z63)/U63</f>
        <v>-1.4617486338797806E-2</v>
      </c>
      <c r="AB63">
        <f t="shared" si="15"/>
        <v>1.1654776738087662E-3</v>
      </c>
    </row>
    <row r="64" spans="1:28" ht="15.75" x14ac:dyDescent="0.25">
      <c r="A64" s="2">
        <v>40760</v>
      </c>
      <c r="B64">
        <v>3.8</v>
      </c>
      <c r="C64">
        <f t="shared" si="4"/>
        <v>-2.5790903963492803E-2</v>
      </c>
      <c r="D64">
        <v>2.5585</v>
      </c>
      <c r="E64">
        <v>1.3932</v>
      </c>
      <c r="F64">
        <v>11.1624</v>
      </c>
      <c r="G64">
        <f t="shared" si="0"/>
        <v>13.7209</v>
      </c>
      <c r="H64">
        <f t="shared" si="1"/>
        <v>18.109955679999999</v>
      </c>
      <c r="I64" s="17">
        <f t="shared" si="2"/>
        <v>3.5232784723326915E-4</v>
      </c>
      <c r="J64" s="17">
        <f t="shared" si="3"/>
        <v>1.0003523278472333</v>
      </c>
      <c r="K64">
        <f t="shared" si="5"/>
        <v>-2.6143231810726072E-2</v>
      </c>
      <c r="L64" s="37">
        <f t="shared" si="6"/>
        <v>6.834685695093596E-4</v>
      </c>
      <c r="M64" s="11"/>
      <c r="N64" s="11"/>
      <c r="O64" s="11">
        <f t="shared" si="7"/>
        <v>-0.54685021523839272</v>
      </c>
      <c r="P64" s="11"/>
      <c r="Q64" s="11">
        <f t="shared" si="8"/>
        <v>-0.54685021523839272</v>
      </c>
      <c r="R64" s="11">
        <f t="shared" si="9"/>
        <v>92</v>
      </c>
      <c r="S64">
        <f t="shared" si="10"/>
        <v>-0.54685021523839272</v>
      </c>
      <c r="T64">
        <f t="shared" si="11"/>
        <v>92</v>
      </c>
      <c r="U64">
        <v>61</v>
      </c>
      <c r="V64">
        <f t="shared" si="12"/>
        <v>0.25409836065573765</v>
      </c>
      <c r="W64">
        <f>SUM($V$4:V64)/U64</f>
        <v>-1.0212308519215257E-2</v>
      </c>
      <c r="X64">
        <f t="shared" si="13"/>
        <v>5.783423602536208E-4</v>
      </c>
      <c r="Z64">
        <f t="shared" si="14"/>
        <v>0.25409836065573765</v>
      </c>
      <c r="AA64">
        <f>SUM($Z$4:Z64)/U64</f>
        <v>-1.0212308519215257E-2</v>
      </c>
      <c r="AB64">
        <f t="shared" si="15"/>
        <v>5.783423602536208E-4</v>
      </c>
    </row>
    <row r="65" spans="1:28" ht="15.75" x14ac:dyDescent="0.25">
      <c r="A65" s="2">
        <v>40763</v>
      </c>
      <c r="B65">
        <v>3.3994</v>
      </c>
      <c r="C65">
        <f t="shared" si="4"/>
        <v>-0.10542105263157892</v>
      </c>
      <c r="D65">
        <v>2.3178999999999998</v>
      </c>
      <c r="E65">
        <v>1.3891</v>
      </c>
      <c r="F65">
        <v>11.4834</v>
      </c>
      <c r="G65">
        <f t="shared" si="0"/>
        <v>13.801299999999999</v>
      </c>
      <c r="H65">
        <f t="shared" si="1"/>
        <v>18.269490939999997</v>
      </c>
      <c r="I65" s="17">
        <f t="shared" si="2"/>
        <v>3.5426481693345835E-4</v>
      </c>
      <c r="J65" s="17">
        <f t="shared" si="3"/>
        <v>1.0003542648169335</v>
      </c>
      <c r="K65">
        <f t="shared" si="5"/>
        <v>-0.10577531744851237</v>
      </c>
      <c r="L65" s="37">
        <f t="shared" si="6"/>
        <v>1.1188417781333566E-2</v>
      </c>
      <c r="M65" s="11"/>
      <c r="N65" s="11"/>
      <c r="O65" s="11">
        <f t="shared" si="7"/>
        <v>-2.2352657899792945</v>
      </c>
      <c r="P65" s="11"/>
      <c r="Q65" s="11">
        <f t="shared" si="8"/>
        <v>-2.2352657899792945</v>
      </c>
      <c r="R65" s="11">
        <f t="shared" si="9"/>
        <v>118</v>
      </c>
      <c r="S65">
        <f t="shared" si="10"/>
        <v>-2.2352657899792945</v>
      </c>
      <c r="T65">
        <f t="shared" si="11"/>
        <v>118</v>
      </c>
      <c r="U65">
        <v>62</v>
      </c>
      <c r="V65">
        <f t="shared" si="12"/>
        <v>0.46721311475409832</v>
      </c>
      <c r="W65">
        <f>SUM($V$4:V65)/U65</f>
        <v>-2.5118984664198774E-3</v>
      </c>
      <c r="X65">
        <f t="shared" si="13"/>
        <v>3.5563391104305183E-5</v>
      </c>
      <c r="Z65">
        <f t="shared" si="14"/>
        <v>0.46721311475409832</v>
      </c>
      <c r="AA65">
        <f>SUM($Z$4:Z65)/U65</f>
        <v>-2.5118984664198774E-3</v>
      </c>
      <c r="AB65">
        <f t="shared" si="15"/>
        <v>3.5563391104305183E-5</v>
      </c>
    </row>
    <row r="66" spans="1:28" ht="15.75" x14ac:dyDescent="0.25">
      <c r="A66" s="2">
        <v>40764</v>
      </c>
      <c r="B66">
        <v>3.4</v>
      </c>
      <c r="C66">
        <f t="shared" si="4"/>
        <v>1.7650173560038063E-4</v>
      </c>
      <c r="D66">
        <v>2.2488000000000001</v>
      </c>
      <c r="E66">
        <v>1.34</v>
      </c>
      <c r="F66">
        <v>11.3102</v>
      </c>
      <c r="G66">
        <f t="shared" si="0"/>
        <v>13.559000000000001</v>
      </c>
      <c r="H66">
        <f t="shared" si="1"/>
        <v>17.404468000000005</v>
      </c>
      <c r="I66" s="17">
        <f t="shared" si="2"/>
        <v>3.4842325970019239E-4</v>
      </c>
      <c r="J66" s="17">
        <f t="shared" si="3"/>
        <v>1.0003484232597002</v>
      </c>
      <c r="K66">
        <f t="shared" si="5"/>
        <v>-1.7192152409981176E-4</v>
      </c>
      <c r="L66" s="37">
        <f t="shared" si="6"/>
        <v>2.9557010448802159E-8</v>
      </c>
      <c r="M66" s="11"/>
      <c r="N66" s="11"/>
      <c r="O66" s="11">
        <f t="shared" si="7"/>
        <v>3.7424051611235783E-3</v>
      </c>
      <c r="P66" s="11"/>
      <c r="Q66" s="11">
        <f t="shared" si="8"/>
        <v>3.7424051611235783E-3</v>
      </c>
      <c r="R66" s="11">
        <f t="shared" si="9"/>
        <v>52</v>
      </c>
      <c r="S66">
        <f t="shared" si="10"/>
        <v>3.7424051611235783E-3</v>
      </c>
      <c r="T66">
        <f t="shared" si="11"/>
        <v>52</v>
      </c>
      <c r="U66">
        <v>63</v>
      </c>
      <c r="V66">
        <f t="shared" si="12"/>
        <v>-7.3770491803278715E-2</v>
      </c>
      <c r="W66">
        <f>SUM($V$4:V66)/U66</f>
        <v>-3.642987249544621E-3</v>
      </c>
      <c r="X66">
        <f t="shared" si="13"/>
        <v>7.6008675847428635E-5</v>
      </c>
      <c r="Z66">
        <f t="shared" si="14"/>
        <v>-7.3770491803278715E-2</v>
      </c>
      <c r="AA66">
        <f>SUM($Z$4:Z66)/U66</f>
        <v>-3.642987249544621E-3</v>
      </c>
      <c r="AB66">
        <f t="shared" si="15"/>
        <v>7.6008675847428635E-5</v>
      </c>
    </row>
    <row r="67" spans="1:28" ht="15.75" x14ac:dyDescent="0.25">
      <c r="A67" s="2">
        <v>40765</v>
      </c>
      <c r="B67">
        <v>3.25</v>
      </c>
      <c r="C67">
        <f t="shared" si="4"/>
        <v>-4.4117647058823505E-2</v>
      </c>
      <c r="D67">
        <v>2.1061000000000001</v>
      </c>
      <c r="E67">
        <v>1.3291999999999999</v>
      </c>
      <c r="F67">
        <v>11.4992</v>
      </c>
      <c r="G67">
        <f t="shared" ref="G67:G130" si="16">D67+F67</f>
        <v>13.6053</v>
      </c>
      <c r="H67">
        <f t="shared" si="1"/>
        <v>17.39083664</v>
      </c>
      <c r="I67" s="17">
        <f t="shared" si="2"/>
        <v>3.4954045623969421E-4</v>
      </c>
      <c r="J67" s="17">
        <f t="shared" si="3"/>
        <v>1.0003495404562397</v>
      </c>
      <c r="K67">
        <f t="shared" si="5"/>
        <v>-4.4467187515063199E-2</v>
      </c>
      <c r="L67" s="37">
        <f t="shared" si="6"/>
        <v>1.9773307654997923E-3</v>
      </c>
      <c r="M67" s="11"/>
      <c r="N67" s="11"/>
      <c r="O67" s="11">
        <f t="shared" si="7"/>
        <v>-0.93543618417094754</v>
      </c>
      <c r="P67" s="11"/>
      <c r="Q67" s="11">
        <f t="shared" si="8"/>
        <v>-0.93543618417094754</v>
      </c>
      <c r="R67" s="11">
        <f t="shared" si="9"/>
        <v>101</v>
      </c>
      <c r="S67">
        <f t="shared" si="10"/>
        <v>-0.93543618417094754</v>
      </c>
      <c r="T67">
        <f t="shared" si="11"/>
        <v>101</v>
      </c>
      <c r="U67">
        <v>64</v>
      </c>
      <c r="V67">
        <f t="shared" si="12"/>
        <v>0.32786885245901642</v>
      </c>
      <c r="W67">
        <f>SUM($V$4:V67)/U67</f>
        <v>1.5368852459016454E-3</v>
      </c>
      <c r="X67">
        <f t="shared" si="13"/>
        <v>1.3742640052771846E-5</v>
      </c>
      <c r="Z67">
        <f t="shared" si="14"/>
        <v>0.32786885245901642</v>
      </c>
      <c r="AA67">
        <f>SUM($Z$4:Z67)/U67</f>
        <v>1.5368852459016454E-3</v>
      </c>
      <c r="AB67">
        <f t="shared" si="15"/>
        <v>1.3742640052771846E-5</v>
      </c>
    </row>
    <row r="68" spans="1:28" ht="15.75" x14ac:dyDescent="0.25">
      <c r="A68" s="2">
        <v>40766</v>
      </c>
      <c r="B68">
        <v>3.4005999999999998</v>
      </c>
      <c r="C68">
        <f t="shared" si="4"/>
        <v>4.6338461538461488E-2</v>
      </c>
      <c r="D68">
        <v>2.3399000000000001</v>
      </c>
      <c r="E68">
        <v>1.2989999999999999</v>
      </c>
      <c r="F68">
        <v>11.2995</v>
      </c>
      <c r="G68">
        <f t="shared" si="16"/>
        <v>13.6394</v>
      </c>
      <c r="H68">
        <f t="shared" ref="H68:H131" si="17">D68+E68*(G68-D68)</f>
        <v>17.017950499999998</v>
      </c>
      <c r="I68" s="17">
        <f t="shared" ref="I68:I131" si="18">(((G68/100)+1)^(1/365)-1)</f>
        <v>3.5036298237423047E-4</v>
      </c>
      <c r="J68" s="17">
        <f t="shared" ref="J68:J131" si="19">1+I68</f>
        <v>1.0003503629823742</v>
      </c>
      <c r="K68">
        <f t="shared" si="5"/>
        <v>4.5988098556087258E-2</v>
      </c>
      <c r="L68" s="37">
        <f t="shared" si="6"/>
        <v>2.114905208804395E-3</v>
      </c>
      <c r="M68" s="11"/>
      <c r="N68" s="11"/>
      <c r="O68" s="11">
        <f t="shared" si="7"/>
        <v>0.98252460254952156</v>
      </c>
      <c r="P68" s="11"/>
      <c r="Q68" s="11">
        <f t="shared" si="8"/>
        <v>0.98252460254952156</v>
      </c>
      <c r="R68" s="11">
        <f t="shared" si="9"/>
        <v>20</v>
      </c>
      <c r="S68">
        <f t="shared" si="10"/>
        <v>0.98252460254952156</v>
      </c>
      <c r="T68">
        <f t="shared" si="11"/>
        <v>20</v>
      </c>
      <c r="U68">
        <v>65</v>
      </c>
      <c r="V68">
        <f t="shared" si="12"/>
        <v>-0.33606557377049184</v>
      </c>
      <c r="W68">
        <f>SUM($V$4:V68)/U68</f>
        <v>-3.6569987389659469E-3</v>
      </c>
      <c r="X68">
        <f t="shared" si="13"/>
        <v>7.9026053226536743E-5</v>
      </c>
      <c r="Z68">
        <f t="shared" si="14"/>
        <v>-0.33606557377049184</v>
      </c>
      <c r="AA68">
        <f>SUM($Z$4:Z68)/U68</f>
        <v>-3.6569987389659469E-3</v>
      </c>
      <c r="AB68">
        <f t="shared" si="15"/>
        <v>7.9026053226536743E-5</v>
      </c>
    </row>
    <row r="69" spans="1:28" ht="15.75" x14ac:dyDescent="0.25">
      <c r="A69" s="2">
        <v>40767</v>
      </c>
      <c r="B69">
        <v>3.7</v>
      </c>
      <c r="C69">
        <f t="shared" ref="C69:C132" si="20">(B69-B68)/B68</f>
        <v>8.8043286478856772E-2</v>
      </c>
      <c r="D69">
        <v>2.2547999999999999</v>
      </c>
      <c r="E69">
        <v>1.2924</v>
      </c>
      <c r="F69">
        <v>11.2508</v>
      </c>
      <c r="G69">
        <f t="shared" si="16"/>
        <v>13.505599999999999</v>
      </c>
      <c r="H69">
        <f t="shared" si="17"/>
        <v>16.795333920000001</v>
      </c>
      <c r="I69" s="17">
        <f t="shared" si="18"/>
        <v>3.4713417938503355E-4</v>
      </c>
      <c r="J69" s="17">
        <f t="shared" si="19"/>
        <v>1.000347134179385</v>
      </c>
      <c r="K69">
        <f t="shared" ref="K69:K132" si="21">C69-I69</f>
        <v>8.7696152299471739E-2</v>
      </c>
      <c r="L69" s="37">
        <f t="shared" ref="L69:L132" si="22">K69^2</f>
        <v>7.6906151281321425E-3</v>
      </c>
      <c r="M69" s="11"/>
      <c r="N69" s="11"/>
      <c r="O69" s="11">
        <f t="shared" ref="O69:O132" si="23">C69/$N$3</f>
        <v>1.8668011881014319</v>
      </c>
      <c r="P69" s="11"/>
      <c r="Q69" s="11">
        <f t="shared" ref="Q69:Q123" si="24">O69</f>
        <v>1.8668011881014319</v>
      </c>
      <c r="R69" s="11">
        <f t="shared" ref="R69:R124" si="25">RANK(Q69,$Q$4:$Q$124)</f>
        <v>4</v>
      </c>
      <c r="S69">
        <f t="shared" ref="S69:S123" si="26">O69</f>
        <v>1.8668011881014319</v>
      </c>
      <c r="T69">
        <f t="shared" ref="T69:T124" si="27">RANK(S69,$S$4:$S$124)</f>
        <v>4</v>
      </c>
      <c r="U69">
        <v>66</v>
      </c>
      <c r="V69">
        <f t="shared" ref="V69:V124" si="28">R69/(COUNT($U$4:$U$124)+1)-0.5</f>
        <v>-0.46721311475409838</v>
      </c>
      <c r="W69">
        <f>SUM($V$4:V69)/U69</f>
        <v>-1.0680576254346741E-2</v>
      </c>
      <c r="X69">
        <f t="shared" ref="X69:X124" si="29">(U69/11)*W69^2</f>
        <v>6.844482547494927E-4</v>
      </c>
      <c r="Z69">
        <f t="shared" ref="Z69:Z124" si="30">T69/(COUNT($O$4:$O$124)+1)-0.5</f>
        <v>-0.46721311475409838</v>
      </c>
      <c r="AA69">
        <f>SUM($Z$4:Z69)/U69</f>
        <v>-1.0680576254346741E-2</v>
      </c>
      <c r="AB69">
        <f t="shared" ref="AB69:AB124" si="31">(U69/11)*AA69^2</f>
        <v>6.844482547494927E-4</v>
      </c>
    </row>
    <row r="70" spans="1:28" ht="15.75" x14ac:dyDescent="0.25">
      <c r="A70" s="2">
        <v>40770</v>
      </c>
      <c r="B70">
        <v>3.83</v>
      </c>
      <c r="C70">
        <f t="shared" si="20"/>
        <v>3.5135135135135102E-2</v>
      </c>
      <c r="D70">
        <v>2.3052999999999999</v>
      </c>
      <c r="E70">
        <v>1.2985</v>
      </c>
      <c r="F70">
        <v>11.155900000000001</v>
      </c>
      <c r="G70">
        <f t="shared" si="16"/>
        <v>13.461200000000002</v>
      </c>
      <c r="H70">
        <f t="shared" si="17"/>
        <v>16.791236150000003</v>
      </c>
      <c r="I70" s="17">
        <f t="shared" si="18"/>
        <v>3.4606189922170572E-4</v>
      </c>
      <c r="J70" s="17">
        <f t="shared" si="19"/>
        <v>1.0003460618992217</v>
      </c>
      <c r="K70">
        <f t="shared" si="21"/>
        <v>3.4789073235913397E-2</v>
      </c>
      <c r="L70" s="37">
        <f t="shared" si="22"/>
        <v>1.2102796166137458E-3</v>
      </c>
      <c r="M70" s="11"/>
      <c r="N70" s="11"/>
      <c r="O70" s="11">
        <f t="shared" si="23"/>
        <v>0.74497800613253817</v>
      </c>
      <c r="P70" s="11"/>
      <c r="Q70" s="11">
        <f t="shared" si="24"/>
        <v>0.74497800613253817</v>
      </c>
      <c r="R70" s="11">
        <f t="shared" si="25"/>
        <v>29</v>
      </c>
      <c r="S70">
        <f t="shared" si="26"/>
        <v>0.74497800613253817</v>
      </c>
      <c r="T70">
        <f t="shared" si="27"/>
        <v>29</v>
      </c>
      <c r="U70">
        <v>67</v>
      </c>
      <c r="V70">
        <f t="shared" si="28"/>
        <v>-0.26229508196721313</v>
      </c>
      <c r="W70">
        <f>SUM($V$4:V70)/U70</f>
        <v>-1.4436016638120866E-2</v>
      </c>
      <c r="X70">
        <f t="shared" si="29"/>
        <v>1.2693367833817152E-3</v>
      </c>
      <c r="Z70">
        <f t="shared" si="30"/>
        <v>-0.26229508196721313</v>
      </c>
      <c r="AA70">
        <f>SUM($Z$4:Z70)/U70</f>
        <v>-1.4436016638120866E-2</v>
      </c>
      <c r="AB70">
        <f t="shared" si="31"/>
        <v>1.2693367833817152E-3</v>
      </c>
    </row>
    <row r="71" spans="1:28" ht="15.75" x14ac:dyDescent="0.25">
      <c r="A71" s="2">
        <v>40771</v>
      </c>
      <c r="B71">
        <v>3.7</v>
      </c>
      <c r="C71">
        <f t="shared" si="20"/>
        <v>-3.3942558746736261E-2</v>
      </c>
      <c r="D71">
        <v>2.2195999999999998</v>
      </c>
      <c r="E71">
        <v>1.3017000000000001</v>
      </c>
      <c r="F71">
        <v>11.1647</v>
      </c>
      <c r="G71">
        <f t="shared" si="16"/>
        <v>13.3843</v>
      </c>
      <c r="H71">
        <f t="shared" si="17"/>
        <v>16.75268999</v>
      </c>
      <c r="I71" s="17">
        <f t="shared" si="18"/>
        <v>3.442037388978747E-4</v>
      </c>
      <c r="J71" s="17">
        <f t="shared" si="19"/>
        <v>1.0003442037388979</v>
      </c>
      <c r="K71">
        <f t="shared" si="21"/>
        <v>-3.4286762485634135E-2</v>
      </c>
      <c r="L71" s="37">
        <f t="shared" si="22"/>
        <v>1.1755820817462882E-3</v>
      </c>
      <c r="M71" s="11"/>
      <c r="N71" s="11"/>
      <c r="O71" s="11">
        <f t="shared" si="23"/>
        <v>-0.71969154639435795</v>
      </c>
      <c r="P71" s="11"/>
      <c r="Q71" s="11">
        <f t="shared" si="24"/>
        <v>-0.71969154639435795</v>
      </c>
      <c r="R71" s="11">
        <f t="shared" si="25"/>
        <v>97</v>
      </c>
      <c r="S71">
        <f t="shared" si="26"/>
        <v>-0.71969154639435795</v>
      </c>
      <c r="T71">
        <f t="shared" si="27"/>
        <v>97</v>
      </c>
      <c r="U71">
        <v>68</v>
      </c>
      <c r="V71">
        <f t="shared" si="28"/>
        <v>0.29508196721311475</v>
      </c>
      <c r="W71">
        <f>SUM($V$4:V71)/U71</f>
        <v>-9.8842815814850493E-3</v>
      </c>
      <c r="X71">
        <f t="shared" si="29"/>
        <v>6.0395759290743205E-4</v>
      </c>
      <c r="Z71">
        <f t="shared" si="30"/>
        <v>0.29508196721311475</v>
      </c>
      <c r="AA71">
        <f>SUM($Z$4:Z71)/U71</f>
        <v>-9.8842815814850493E-3</v>
      </c>
      <c r="AB71">
        <f t="shared" si="31"/>
        <v>6.0395759290743205E-4</v>
      </c>
    </row>
    <row r="72" spans="1:28" ht="15.75" x14ac:dyDescent="0.25">
      <c r="A72" s="2">
        <v>40772</v>
      </c>
      <c r="B72">
        <v>3.6181000000000001</v>
      </c>
      <c r="C72">
        <f t="shared" si="20"/>
        <v>-2.2135135135135157E-2</v>
      </c>
      <c r="D72">
        <v>2.1652</v>
      </c>
      <c r="E72">
        <v>1.3016000000000001</v>
      </c>
      <c r="F72">
        <v>11.1775</v>
      </c>
      <c r="G72">
        <f t="shared" si="16"/>
        <v>13.342700000000001</v>
      </c>
      <c r="H72">
        <f t="shared" si="17"/>
        <v>16.713834000000002</v>
      </c>
      <c r="I72" s="17">
        <f t="shared" si="18"/>
        <v>3.4319802033322411E-4</v>
      </c>
      <c r="J72" s="17">
        <f t="shared" si="19"/>
        <v>1.0003431980203332</v>
      </c>
      <c r="K72">
        <f t="shared" si="21"/>
        <v>-2.2478333155468381E-2</v>
      </c>
      <c r="L72" s="37">
        <f t="shared" si="22"/>
        <v>5.0527546144822915E-4</v>
      </c>
      <c r="M72" s="11"/>
      <c r="N72" s="11"/>
      <c r="O72" s="11">
        <f t="shared" si="23"/>
        <v>-0.46933614386349992</v>
      </c>
      <c r="P72" s="11"/>
      <c r="Q72" s="11">
        <f t="shared" si="24"/>
        <v>-0.46933614386349992</v>
      </c>
      <c r="R72" s="11">
        <f t="shared" si="25"/>
        <v>86</v>
      </c>
      <c r="S72">
        <f t="shared" si="26"/>
        <v>-0.46933614386349992</v>
      </c>
      <c r="T72">
        <f t="shared" si="27"/>
        <v>86</v>
      </c>
      <c r="U72">
        <v>69</v>
      </c>
      <c r="V72">
        <f t="shared" si="28"/>
        <v>0.20491803278688525</v>
      </c>
      <c r="W72">
        <f>SUM($V$4:V72)/U72</f>
        <v>-6.7712045616535954E-3</v>
      </c>
      <c r="X72">
        <f t="shared" si="29"/>
        <v>2.8759959762612126E-4</v>
      </c>
      <c r="Z72">
        <f t="shared" si="30"/>
        <v>0.20491803278688525</v>
      </c>
      <c r="AA72">
        <f>SUM($Z$4:Z72)/U72</f>
        <v>-6.7712045616535954E-3</v>
      </c>
      <c r="AB72">
        <f t="shared" si="31"/>
        <v>2.8759959762612126E-4</v>
      </c>
    </row>
    <row r="73" spans="1:28" ht="15.75" x14ac:dyDescent="0.25">
      <c r="A73" s="2">
        <v>40773</v>
      </c>
      <c r="B73">
        <v>3.5</v>
      </c>
      <c r="C73">
        <f t="shared" si="20"/>
        <v>-3.2641441640640138E-2</v>
      </c>
      <c r="D73">
        <v>2.0623999999999998</v>
      </c>
      <c r="E73">
        <v>1.2768999999999999</v>
      </c>
      <c r="F73">
        <v>11.3713</v>
      </c>
      <c r="G73">
        <f t="shared" si="16"/>
        <v>13.4337</v>
      </c>
      <c r="H73">
        <f t="shared" si="17"/>
        <v>16.582412969999996</v>
      </c>
      <c r="I73" s="17">
        <f t="shared" si="18"/>
        <v>3.453975518585839E-4</v>
      </c>
      <c r="J73" s="17">
        <f t="shared" si="19"/>
        <v>1.0003453975518586</v>
      </c>
      <c r="K73">
        <f t="shared" si="21"/>
        <v>-3.2986839192498722E-2</v>
      </c>
      <c r="L73" s="37">
        <f t="shared" si="22"/>
        <v>1.0881315599117697E-3</v>
      </c>
      <c r="M73" s="11"/>
      <c r="N73" s="11"/>
      <c r="O73" s="11">
        <f t="shared" si="23"/>
        <v>-0.69210367392093963</v>
      </c>
      <c r="P73" s="11"/>
      <c r="Q73" s="11">
        <f t="shared" si="24"/>
        <v>-0.69210367392093963</v>
      </c>
      <c r="R73" s="11">
        <f t="shared" si="25"/>
        <v>95</v>
      </c>
      <c r="S73">
        <f t="shared" si="26"/>
        <v>-0.69210367392093963</v>
      </c>
      <c r="T73">
        <f t="shared" si="27"/>
        <v>95</v>
      </c>
      <c r="U73">
        <v>70</v>
      </c>
      <c r="V73">
        <f t="shared" si="28"/>
        <v>0.27868852459016391</v>
      </c>
      <c r="W73">
        <f>SUM($V$4:V73)/U73</f>
        <v>-2.6932084309133457E-3</v>
      </c>
      <c r="X73">
        <f t="shared" si="29"/>
        <v>4.6157819605817343E-5</v>
      </c>
      <c r="Z73">
        <f t="shared" si="30"/>
        <v>0.27868852459016391</v>
      </c>
      <c r="AA73">
        <f>SUM($Z$4:Z73)/U73</f>
        <v>-2.6932084309133457E-3</v>
      </c>
      <c r="AB73">
        <f t="shared" si="31"/>
        <v>4.6157819605817343E-5</v>
      </c>
    </row>
    <row r="74" spans="1:28" ht="15.75" x14ac:dyDescent="0.25">
      <c r="A74" s="2">
        <v>40774</v>
      </c>
      <c r="B74">
        <v>3.4249999999999998</v>
      </c>
      <c r="C74">
        <f t="shared" si="20"/>
        <v>-2.1428571428571481E-2</v>
      </c>
      <c r="D74">
        <v>2.0623</v>
      </c>
      <c r="E74">
        <v>1.2692000000000001</v>
      </c>
      <c r="F74">
        <v>11.4503</v>
      </c>
      <c r="G74">
        <f t="shared" si="16"/>
        <v>13.512600000000001</v>
      </c>
      <c r="H74">
        <f t="shared" si="17"/>
        <v>16.595020760000001</v>
      </c>
      <c r="I74" s="17">
        <f t="shared" si="18"/>
        <v>3.4730319439058022E-4</v>
      </c>
      <c r="J74" s="17">
        <f t="shared" si="19"/>
        <v>1.0003473031943906</v>
      </c>
      <c r="K74">
        <f t="shared" si="21"/>
        <v>-2.1775874622962061E-2</v>
      </c>
      <c r="L74" s="37">
        <f t="shared" si="22"/>
        <v>4.7418871559496307E-4</v>
      </c>
      <c r="M74" s="11"/>
      <c r="N74" s="11"/>
      <c r="O74" s="11">
        <f t="shared" si="23"/>
        <v>-0.45435471802589017</v>
      </c>
      <c r="P74" s="11"/>
      <c r="Q74" s="11">
        <f t="shared" si="24"/>
        <v>-0.45435471802589017</v>
      </c>
      <c r="R74" s="11">
        <f t="shared" si="25"/>
        <v>83</v>
      </c>
      <c r="S74">
        <f t="shared" si="26"/>
        <v>-0.45435471802589017</v>
      </c>
      <c r="T74">
        <f t="shared" si="27"/>
        <v>83</v>
      </c>
      <c r="U74">
        <v>71</v>
      </c>
      <c r="V74">
        <f t="shared" si="28"/>
        <v>0.18032786885245899</v>
      </c>
      <c r="W74">
        <f>SUM($V$4:V74)/U74</f>
        <v>-1.1544677903486193E-4</v>
      </c>
      <c r="X74">
        <f t="shared" si="29"/>
        <v>8.6025915823292799E-8</v>
      </c>
      <c r="Z74">
        <f t="shared" si="30"/>
        <v>0.18032786885245899</v>
      </c>
      <c r="AA74">
        <f>SUM($Z$4:Z74)/U74</f>
        <v>-1.1544677903486193E-4</v>
      </c>
      <c r="AB74">
        <f t="shared" si="31"/>
        <v>8.6025915823292799E-8</v>
      </c>
    </row>
    <row r="75" spans="1:28" ht="15.75" x14ac:dyDescent="0.25">
      <c r="A75" s="2">
        <v>40777</v>
      </c>
      <c r="B75">
        <v>3.3006000000000002</v>
      </c>
      <c r="C75">
        <f t="shared" si="20"/>
        <v>-3.6321167883211568E-2</v>
      </c>
      <c r="D75">
        <v>2.1057999999999999</v>
      </c>
      <c r="E75">
        <v>1.1869000000000001</v>
      </c>
      <c r="F75">
        <v>11.4543</v>
      </c>
      <c r="G75">
        <f t="shared" si="16"/>
        <v>13.5601</v>
      </c>
      <c r="H75">
        <f t="shared" si="17"/>
        <v>15.70090867</v>
      </c>
      <c r="I75" s="17">
        <f t="shared" si="18"/>
        <v>3.4844980743398146E-4</v>
      </c>
      <c r="J75" s="17">
        <f t="shared" si="19"/>
        <v>1.000348449807434</v>
      </c>
      <c r="K75">
        <f t="shared" si="21"/>
        <v>-3.6669617690645549E-2</v>
      </c>
      <c r="L75" s="37">
        <f t="shared" si="22"/>
        <v>1.344660861578105E-3</v>
      </c>
      <c r="M75" s="11"/>
      <c r="N75" s="11"/>
      <c r="O75" s="11">
        <f t="shared" si="23"/>
        <v>-0.77012571962421994</v>
      </c>
      <c r="P75" s="11"/>
      <c r="Q75" s="11">
        <f t="shared" si="24"/>
        <v>-0.77012571962421994</v>
      </c>
      <c r="R75" s="11">
        <f t="shared" si="25"/>
        <v>99</v>
      </c>
      <c r="S75">
        <f t="shared" si="26"/>
        <v>-0.77012571962421994</v>
      </c>
      <c r="T75">
        <f t="shared" si="27"/>
        <v>99</v>
      </c>
      <c r="U75">
        <v>72</v>
      </c>
      <c r="V75">
        <f t="shared" si="28"/>
        <v>0.31147540983606559</v>
      </c>
      <c r="W75">
        <f>SUM($V$4:V75)/U75</f>
        <v>4.212204007285978E-3</v>
      </c>
      <c r="X75">
        <f t="shared" si="29"/>
        <v>1.1613379155706506E-4</v>
      </c>
      <c r="Z75">
        <f t="shared" si="30"/>
        <v>0.31147540983606559</v>
      </c>
      <c r="AA75">
        <f>SUM($Z$4:Z75)/U75</f>
        <v>4.212204007285978E-3</v>
      </c>
      <c r="AB75">
        <f t="shared" si="31"/>
        <v>1.1613379155706506E-4</v>
      </c>
    </row>
    <row r="76" spans="1:28" ht="15.75" x14ac:dyDescent="0.25">
      <c r="A76" s="2">
        <v>40778</v>
      </c>
      <c r="B76">
        <v>3.45</v>
      </c>
      <c r="C76">
        <f t="shared" si="20"/>
        <v>4.5264497364115606E-2</v>
      </c>
      <c r="D76">
        <v>2.153</v>
      </c>
      <c r="E76">
        <v>1.1901999999999999</v>
      </c>
      <c r="F76">
        <v>11.299300000000001</v>
      </c>
      <c r="G76">
        <f t="shared" si="16"/>
        <v>13.452300000000001</v>
      </c>
      <c r="H76">
        <f t="shared" si="17"/>
        <v>15.60142686</v>
      </c>
      <c r="I76" s="17">
        <f t="shared" si="18"/>
        <v>3.4584690983363586E-4</v>
      </c>
      <c r="J76" s="17">
        <f t="shared" si="19"/>
        <v>1.0003458469098336</v>
      </c>
      <c r="K76">
        <f t="shared" si="21"/>
        <v>4.4918650454281971E-2</v>
      </c>
      <c r="L76" s="37">
        <f t="shared" si="22"/>
        <v>2.0176851586339657E-3</v>
      </c>
      <c r="M76" s="11"/>
      <c r="N76" s="11"/>
      <c r="O76" s="11">
        <f t="shared" si="23"/>
        <v>0.95975310370129607</v>
      </c>
      <c r="P76" s="11"/>
      <c r="Q76" s="11">
        <f t="shared" si="24"/>
        <v>0.95975310370129607</v>
      </c>
      <c r="R76" s="11">
        <f t="shared" si="25"/>
        <v>22</v>
      </c>
      <c r="S76">
        <f t="shared" si="26"/>
        <v>0.95975310370129607</v>
      </c>
      <c r="T76">
        <f t="shared" si="27"/>
        <v>22</v>
      </c>
      <c r="U76">
        <v>73</v>
      </c>
      <c r="V76">
        <f t="shared" si="28"/>
        <v>-0.31967213114754101</v>
      </c>
      <c r="W76">
        <f>SUM($V$4:V76)/U76</f>
        <v>-2.2456770716370707E-4</v>
      </c>
      <c r="X76">
        <f t="shared" si="29"/>
        <v>3.3467616566870984E-7</v>
      </c>
      <c r="Z76">
        <f t="shared" si="30"/>
        <v>-0.31967213114754101</v>
      </c>
      <c r="AA76">
        <f>SUM($Z$4:Z76)/U76</f>
        <v>-2.2456770716370707E-4</v>
      </c>
      <c r="AB76">
        <f t="shared" si="31"/>
        <v>3.3467616566870984E-7</v>
      </c>
    </row>
    <row r="77" spans="1:28" ht="15.75" x14ac:dyDescent="0.25">
      <c r="A77" s="2">
        <v>40779</v>
      </c>
      <c r="B77">
        <v>3.2749999999999999</v>
      </c>
      <c r="C77">
        <f t="shared" si="20"/>
        <v>-5.0724637681159493E-2</v>
      </c>
      <c r="D77">
        <v>2.2993999999999999</v>
      </c>
      <c r="E77">
        <v>1.1782999999999999</v>
      </c>
      <c r="F77">
        <v>11.2112</v>
      </c>
      <c r="G77">
        <f t="shared" si="16"/>
        <v>13.5106</v>
      </c>
      <c r="H77">
        <f t="shared" si="17"/>
        <v>15.509556959999999</v>
      </c>
      <c r="I77" s="17">
        <f t="shared" si="18"/>
        <v>3.4725490544973425E-4</v>
      </c>
      <c r="J77" s="17">
        <f t="shared" si="19"/>
        <v>1.0003472549054497</v>
      </c>
      <c r="K77">
        <f t="shared" si="21"/>
        <v>-5.1071892586609227E-2</v>
      </c>
      <c r="L77" s="37">
        <f t="shared" si="22"/>
        <v>2.6083382123781506E-3</v>
      </c>
      <c r="M77" s="11"/>
      <c r="N77" s="11"/>
      <c r="O77" s="11">
        <f t="shared" si="23"/>
        <v>-1.0755256610274684</v>
      </c>
      <c r="P77" s="11"/>
      <c r="Q77" s="11">
        <f t="shared" si="24"/>
        <v>-1.0755256610274684</v>
      </c>
      <c r="R77" s="11">
        <f t="shared" si="25"/>
        <v>104</v>
      </c>
      <c r="S77">
        <f t="shared" si="26"/>
        <v>-1.0755256610274684</v>
      </c>
      <c r="T77">
        <f t="shared" si="27"/>
        <v>104</v>
      </c>
      <c r="U77">
        <v>74</v>
      </c>
      <c r="V77">
        <f t="shared" si="28"/>
        <v>0.35245901639344257</v>
      </c>
      <c r="W77">
        <f>SUM($V$4:V77)/U77</f>
        <v>4.5414266725742154E-3</v>
      </c>
      <c r="X77">
        <f t="shared" si="29"/>
        <v>1.3874701458684271E-4</v>
      </c>
      <c r="Z77">
        <f t="shared" si="30"/>
        <v>0.35245901639344257</v>
      </c>
      <c r="AA77">
        <f>SUM($Z$4:Z77)/U77</f>
        <v>4.5414266725742154E-3</v>
      </c>
      <c r="AB77">
        <f t="shared" si="31"/>
        <v>1.3874701458684271E-4</v>
      </c>
    </row>
    <row r="78" spans="1:28" ht="15.75" x14ac:dyDescent="0.25">
      <c r="A78" s="2">
        <v>40780</v>
      </c>
      <c r="B78">
        <v>3.3515999999999999</v>
      </c>
      <c r="C78">
        <f t="shared" si="20"/>
        <v>2.3389312977099237E-2</v>
      </c>
      <c r="D78">
        <v>2.2286000000000001</v>
      </c>
      <c r="E78">
        <v>1.1705000000000001</v>
      </c>
      <c r="F78">
        <v>11.286300000000001</v>
      </c>
      <c r="G78">
        <f t="shared" si="16"/>
        <v>13.514900000000001</v>
      </c>
      <c r="H78">
        <f t="shared" si="17"/>
        <v>15.439214150000002</v>
      </c>
      <c r="I78" s="17">
        <f t="shared" si="18"/>
        <v>3.4735872562396963E-4</v>
      </c>
      <c r="J78" s="17">
        <f t="shared" si="19"/>
        <v>1.000347358725624</v>
      </c>
      <c r="K78">
        <f t="shared" si="21"/>
        <v>2.3041954251475268E-2</v>
      </c>
      <c r="L78" s="37">
        <f t="shared" si="22"/>
        <v>5.3093165572707919E-4</v>
      </c>
      <c r="M78" s="11"/>
      <c r="N78" s="11"/>
      <c r="O78" s="11">
        <f t="shared" si="23"/>
        <v>0.49592875278469561</v>
      </c>
      <c r="P78" s="11"/>
      <c r="Q78" s="11">
        <f t="shared" si="24"/>
        <v>0.49592875278469561</v>
      </c>
      <c r="R78" s="11">
        <f t="shared" si="25"/>
        <v>35</v>
      </c>
      <c r="S78">
        <f t="shared" si="26"/>
        <v>0.49592875278469561</v>
      </c>
      <c r="T78">
        <f t="shared" si="27"/>
        <v>35</v>
      </c>
      <c r="U78">
        <v>75</v>
      </c>
      <c r="V78">
        <f t="shared" si="28"/>
        <v>-0.21311475409836067</v>
      </c>
      <c r="W78">
        <f>SUM($V$4:V78)/U78</f>
        <v>1.6393442622950837E-3</v>
      </c>
      <c r="X78">
        <f t="shared" si="29"/>
        <v>1.8323520070362356E-5</v>
      </c>
      <c r="Z78">
        <f t="shared" si="30"/>
        <v>-0.21311475409836067</v>
      </c>
      <c r="AA78">
        <f>SUM($Z$4:Z78)/U78</f>
        <v>1.6393442622950837E-3</v>
      </c>
      <c r="AB78">
        <f t="shared" si="31"/>
        <v>1.8323520070362356E-5</v>
      </c>
    </row>
    <row r="79" spans="1:28" ht="15.75" x14ac:dyDescent="0.25">
      <c r="A79" s="2">
        <v>40781</v>
      </c>
      <c r="B79">
        <v>3.6</v>
      </c>
      <c r="C79">
        <f t="shared" si="20"/>
        <v>7.4113856068743336E-2</v>
      </c>
      <c r="D79">
        <v>2.1899000000000002</v>
      </c>
      <c r="E79">
        <v>1.1827000000000001</v>
      </c>
      <c r="F79">
        <v>11.231299999999999</v>
      </c>
      <c r="G79">
        <f t="shared" si="16"/>
        <v>13.421199999999999</v>
      </c>
      <c r="H79">
        <f t="shared" si="17"/>
        <v>15.473158509999999</v>
      </c>
      <c r="I79" s="17">
        <f t="shared" si="18"/>
        <v>3.4509552268580101E-4</v>
      </c>
      <c r="J79" s="17">
        <f t="shared" si="19"/>
        <v>1.0003450955226858</v>
      </c>
      <c r="K79">
        <f t="shared" si="21"/>
        <v>7.3768760546057535E-2</v>
      </c>
      <c r="L79" s="37">
        <f t="shared" si="22"/>
        <v>5.4418300325015751E-3</v>
      </c>
      <c r="M79" s="11"/>
      <c r="N79" s="11"/>
      <c r="O79" s="11">
        <f t="shared" si="23"/>
        <v>1.5714524082098429</v>
      </c>
      <c r="P79" s="11"/>
      <c r="Q79" s="11">
        <f t="shared" si="24"/>
        <v>1.5714524082098429</v>
      </c>
      <c r="R79" s="11">
        <f t="shared" si="25"/>
        <v>8</v>
      </c>
      <c r="S79">
        <f t="shared" si="26"/>
        <v>1.5714524082098429</v>
      </c>
      <c r="T79">
        <f t="shared" si="27"/>
        <v>8</v>
      </c>
      <c r="U79">
        <v>76</v>
      </c>
      <c r="V79">
        <f t="shared" si="28"/>
        <v>-0.4344262295081967</v>
      </c>
      <c r="W79">
        <f>SUM($V$4:V79)/U79</f>
        <v>-4.0983606557377025E-3</v>
      </c>
      <c r="X79">
        <f t="shared" si="29"/>
        <v>1.1604896044562788E-4</v>
      </c>
      <c r="Z79">
        <f t="shared" si="30"/>
        <v>-0.4344262295081967</v>
      </c>
      <c r="AA79">
        <f>SUM($Z$4:Z79)/U79</f>
        <v>-4.0983606557377025E-3</v>
      </c>
      <c r="AB79">
        <f t="shared" si="31"/>
        <v>1.1604896044562788E-4</v>
      </c>
    </row>
    <row r="80" spans="1:28" ht="15.75" x14ac:dyDescent="0.25">
      <c r="A80" s="2">
        <v>40784</v>
      </c>
      <c r="B80">
        <v>3.8025000000000002</v>
      </c>
      <c r="C80">
        <f t="shared" si="20"/>
        <v>5.6250000000000036E-2</v>
      </c>
      <c r="D80">
        <v>2.2561</v>
      </c>
      <c r="E80">
        <v>1.1898</v>
      </c>
      <c r="F80">
        <v>11.0953</v>
      </c>
      <c r="G80">
        <f t="shared" si="16"/>
        <v>13.3514</v>
      </c>
      <c r="H80">
        <f t="shared" si="17"/>
        <v>15.457287939999999</v>
      </c>
      <c r="I80" s="17">
        <f t="shared" si="18"/>
        <v>3.4340838133761764E-4</v>
      </c>
      <c r="J80" s="17">
        <f t="shared" si="19"/>
        <v>1.0003434083813376</v>
      </c>
      <c r="K80">
        <f t="shared" si="21"/>
        <v>5.5906591618662418E-2</v>
      </c>
      <c r="L80" s="37">
        <f t="shared" si="22"/>
        <v>3.125546986415895E-3</v>
      </c>
      <c r="M80" s="11"/>
      <c r="N80" s="11"/>
      <c r="O80" s="11">
        <f t="shared" si="23"/>
        <v>1.1926811348179596</v>
      </c>
      <c r="P80" s="11"/>
      <c r="Q80" s="11">
        <f t="shared" si="24"/>
        <v>1.1926811348179596</v>
      </c>
      <c r="R80" s="11">
        <f t="shared" si="25"/>
        <v>12</v>
      </c>
      <c r="S80">
        <f t="shared" si="26"/>
        <v>1.1926811348179596</v>
      </c>
      <c r="T80">
        <f t="shared" si="27"/>
        <v>12</v>
      </c>
      <c r="U80">
        <v>77</v>
      </c>
      <c r="V80">
        <f t="shared" si="28"/>
        <v>-0.40163934426229508</v>
      </c>
      <c r="W80">
        <f>SUM($V$4:V80)/U80</f>
        <v>-9.2612305727059804E-3</v>
      </c>
      <c r="X80">
        <f t="shared" si="29"/>
        <v>6.0039274204576755E-4</v>
      </c>
      <c r="Z80">
        <f t="shared" si="30"/>
        <v>-0.40163934426229508</v>
      </c>
      <c r="AA80">
        <f>SUM($Z$4:Z80)/U80</f>
        <v>-9.2612305727059804E-3</v>
      </c>
      <c r="AB80">
        <f t="shared" si="31"/>
        <v>6.0039274204576755E-4</v>
      </c>
    </row>
    <row r="81" spans="1:28" ht="15.75" x14ac:dyDescent="0.25">
      <c r="A81" s="2">
        <v>40785</v>
      </c>
      <c r="B81">
        <v>4</v>
      </c>
      <c r="C81">
        <f t="shared" si="20"/>
        <v>5.1939513477974958E-2</v>
      </c>
      <c r="D81">
        <v>2.1766999999999999</v>
      </c>
      <c r="E81">
        <v>1.1912</v>
      </c>
      <c r="F81">
        <v>11.0533</v>
      </c>
      <c r="G81">
        <f t="shared" si="16"/>
        <v>13.23</v>
      </c>
      <c r="H81">
        <f t="shared" si="17"/>
        <v>15.343390960000001</v>
      </c>
      <c r="I81" s="17">
        <f t="shared" si="18"/>
        <v>3.4047154272931479E-4</v>
      </c>
      <c r="J81" s="17">
        <f t="shared" si="19"/>
        <v>1.0003404715427293</v>
      </c>
      <c r="K81">
        <f t="shared" si="21"/>
        <v>5.1599041935245643E-2</v>
      </c>
      <c r="L81" s="37">
        <f t="shared" si="22"/>
        <v>2.6624611286352384E-3</v>
      </c>
      <c r="M81" s="11"/>
      <c r="N81" s="11"/>
      <c r="O81" s="11">
        <f t="shared" si="23"/>
        <v>1.1012849400320683</v>
      </c>
      <c r="P81" s="11"/>
      <c r="Q81" s="11">
        <f t="shared" si="24"/>
        <v>1.1012849400320683</v>
      </c>
      <c r="R81" s="11">
        <f t="shared" si="25"/>
        <v>16</v>
      </c>
      <c r="S81">
        <f t="shared" si="26"/>
        <v>1.1012849400320683</v>
      </c>
      <c r="T81">
        <f t="shared" si="27"/>
        <v>16</v>
      </c>
      <c r="U81">
        <v>78</v>
      </c>
      <c r="V81">
        <f t="shared" si="28"/>
        <v>-0.36885245901639341</v>
      </c>
      <c r="W81">
        <f>SUM($V$4:V81)/U81</f>
        <v>-1.3871374527112231E-2</v>
      </c>
      <c r="X81">
        <f t="shared" si="29"/>
        <v>1.3643974944700554E-3</v>
      </c>
      <c r="Z81">
        <f t="shared" si="30"/>
        <v>-0.36885245901639341</v>
      </c>
      <c r="AA81">
        <f>SUM($Z$4:Z81)/U81</f>
        <v>-1.3871374527112231E-2</v>
      </c>
      <c r="AB81">
        <f t="shared" si="31"/>
        <v>1.3643974944700554E-3</v>
      </c>
    </row>
    <row r="82" spans="1:28" ht="15.75" x14ac:dyDescent="0.25">
      <c r="A82" s="2">
        <v>40786</v>
      </c>
      <c r="B82">
        <v>3.9</v>
      </c>
      <c r="C82">
        <f t="shared" si="20"/>
        <v>-2.5000000000000022E-2</v>
      </c>
      <c r="D82">
        <v>2.2233999999999998</v>
      </c>
      <c r="E82">
        <v>1.1893</v>
      </c>
      <c r="F82">
        <v>11.031599999999999</v>
      </c>
      <c r="G82">
        <f t="shared" si="16"/>
        <v>13.254999999999999</v>
      </c>
      <c r="H82">
        <f t="shared" si="17"/>
        <v>15.343281879999999</v>
      </c>
      <c r="I82" s="17">
        <f t="shared" si="18"/>
        <v>3.4107658493209847E-4</v>
      </c>
      <c r="J82" s="17">
        <f t="shared" si="19"/>
        <v>1.0003410765849321</v>
      </c>
      <c r="K82">
        <f t="shared" si="21"/>
        <v>-2.5341076584932121E-2</v>
      </c>
      <c r="L82" s="37">
        <f t="shared" si="22"/>
        <v>6.4217016248339497E-4</v>
      </c>
      <c r="M82" s="11"/>
      <c r="N82" s="11"/>
      <c r="O82" s="11">
        <f t="shared" si="23"/>
        <v>-0.53008050436353771</v>
      </c>
      <c r="P82" s="11"/>
      <c r="Q82" s="11">
        <f t="shared" si="24"/>
        <v>-0.53008050436353771</v>
      </c>
      <c r="R82" s="11">
        <f t="shared" si="25"/>
        <v>90</v>
      </c>
      <c r="S82">
        <f t="shared" si="26"/>
        <v>-0.53008050436353771</v>
      </c>
      <c r="T82">
        <f t="shared" si="27"/>
        <v>90</v>
      </c>
      <c r="U82">
        <v>79</v>
      </c>
      <c r="V82">
        <f t="shared" si="28"/>
        <v>0.23770491803278693</v>
      </c>
      <c r="W82">
        <f>SUM($V$4:V82)/U82</f>
        <v>-1.0686864494708443E-2</v>
      </c>
      <c r="X82">
        <f t="shared" si="29"/>
        <v>8.2022879504841241E-4</v>
      </c>
      <c r="Z82">
        <f t="shared" si="30"/>
        <v>0.23770491803278693</v>
      </c>
      <c r="AA82">
        <f>SUM($Z$4:Z82)/U82</f>
        <v>-1.0686864494708443E-2</v>
      </c>
      <c r="AB82">
        <f t="shared" si="31"/>
        <v>8.2022879504841241E-4</v>
      </c>
    </row>
    <row r="83" spans="1:28" ht="15.75" x14ac:dyDescent="0.25">
      <c r="A83" s="2">
        <v>40787</v>
      </c>
      <c r="B83">
        <v>3.8</v>
      </c>
      <c r="C83">
        <f t="shared" si="20"/>
        <v>-2.5641025641025664E-2</v>
      </c>
      <c r="D83">
        <v>2.1301999999999999</v>
      </c>
      <c r="E83">
        <v>1.1850000000000001</v>
      </c>
      <c r="F83">
        <v>11.0787</v>
      </c>
      <c r="G83">
        <f t="shared" si="16"/>
        <v>13.2089</v>
      </c>
      <c r="H83">
        <f t="shared" si="17"/>
        <v>15.258459500000001</v>
      </c>
      <c r="I83" s="17">
        <f t="shared" si="18"/>
        <v>3.3996078343290215E-4</v>
      </c>
      <c r="J83" s="17">
        <f t="shared" si="19"/>
        <v>1.0003399607834329</v>
      </c>
      <c r="K83">
        <f t="shared" si="21"/>
        <v>-2.5980986424458567E-2</v>
      </c>
      <c r="L83" s="37">
        <f t="shared" si="22"/>
        <v>6.7501165558790037E-4</v>
      </c>
      <c r="M83" s="11"/>
      <c r="N83" s="11"/>
      <c r="O83" s="11">
        <f t="shared" si="23"/>
        <v>-0.54367231216773104</v>
      </c>
      <c r="P83" s="11"/>
      <c r="Q83" s="11">
        <f t="shared" si="24"/>
        <v>-0.54367231216773104</v>
      </c>
      <c r="R83" s="11">
        <f t="shared" si="25"/>
        <v>91</v>
      </c>
      <c r="S83">
        <f t="shared" si="26"/>
        <v>-0.54367231216773104</v>
      </c>
      <c r="T83">
        <f t="shared" si="27"/>
        <v>91</v>
      </c>
      <c r="U83">
        <v>80</v>
      </c>
      <c r="V83">
        <f t="shared" si="28"/>
        <v>0.24590163934426235</v>
      </c>
      <c r="W83">
        <f>SUM($V$4:V83)/U83</f>
        <v>-7.4795081967213087E-3</v>
      </c>
      <c r="X83">
        <f t="shared" si="29"/>
        <v>4.0685849356233625E-4</v>
      </c>
      <c r="Z83">
        <f t="shared" si="30"/>
        <v>0.24590163934426235</v>
      </c>
      <c r="AA83">
        <f>SUM($Z$4:Z83)/U83</f>
        <v>-7.4795081967213087E-3</v>
      </c>
      <c r="AB83">
        <f t="shared" si="31"/>
        <v>4.0685849356233625E-4</v>
      </c>
    </row>
    <row r="84" spans="1:28" ht="15.75" x14ac:dyDescent="0.25">
      <c r="A84" s="2">
        <v>40788</v>
      </c>
      <c r="B84">
        <v>3.85</v>
      </c>
      <c r="C84">
        <f t="shared" si="20"/>
        <v>1.3157894736842176E-2</v>
      </c>
      <c r="D84">
        <v>1.9857</v>
      </c>
      <c r="E84">
        <v>1.1706000000000001</v>
      </c>
      <c r="F84">
        <v>11.2005</v>
      </c>
      <c r="G84">
        <f t="shared" si="16"/>
        <v>13.186199999999999</v>
      </c>
      <c r="H84">
        <f t="shared" si="17"/>
        <v>15.097005300000001</v>
      </c>
      <c r="I84" s="17">
        <f t="shared" si="18"/>
        <v>3.394111875563155E-4</v>
      </c>
      <c r="J84" s="17">
        <f t="shared" si="19"/>
        <v>1.0003394111875563</v>
      </c>
      <c r="K84">
        <f t="shared" si="21"/>
        <v>1.281848354928586E-2</v>
      </c>
      <c r="L84" s="37">
        <f t="shared" si="22"/>
        <v>1.6431352050331221E-4</v>
      </c>
      <c r="M84" s="11"/>
      <c r="N84" s="11"/>
      <c r="O84" s="11">
        <f t="shared" si="23"/>
        <v>0.27898973913870528</v>
      </c>
      <c r="P84" s="11"/>
      <c r="Q84" s="11">
        <f t="shared" si="24"/>
        <v>0.27898973913870528</v>
      </c>
      <c r="R84" s="11">
        <f t="shared" si="25"/>
        <v>40</v>
      </c>
      <c r="S84">
        <f t="shared" si="26"/>
        <v>0.27898973913870528</v>
      </c>
      <c r="T84">
        <f t="shared" si="27"/>
        <v>40</v>
      </c>
      <c r="U84">
        <v>81</v>
      </c>
      <c r="V84">
        <f t="shared" si="28"/>
        <v>-0.17213114754098363</v>
      </c>
      <c r="W84">
        <f>SUM($V$4:V84)/U84</f>
        <v>-9.5122444849220777E-3</v>
      </c>
      <c r="X84">
        <f t="shared" si="29"/>
        <v>6.6628240058321528E-4</v>
      </c>
      <c r="Z84">
        <f t="shared" si="30"/>
        <v>-0.17213114754098363</v>
      </c>
      <c r="AA84">
        <f>SUM($Z$4:Z84)/U84</f>
        <v>-9.5122444849220777E-3</v>
      </c>
      <c r="AB84">
        <f t="shared" si="31"/>
        <v>6.6628240058321528E-4</v>
      </c>
    </row>
    <row r="85" spans="1:28" ht="15.75" x14ac:dyDescent="0.25">
      <c r="A85" s="2">
        <v>40792</v>
      </c>
      <c r="B85">
        <v>3.5</v>
      </c>
      <c r="C85">
        <f t="shared" si="20"/>
        <v>-9.0909090909090925E-2</v>
      </c>
      <c r="D85">
        <v>1.984</v>
      </c>
      <c r="E85">
        <v>1.1957</v>
      </c>
      <c r="F85">
        <v>11.213699999999999</v>
      </c>
      <c r="G85">
        <f t="shared" si="16"/>
        <v>13.197699999999999</v>
      </c>
      <c r="H85">
        <f t="shared" si="17"/>
        <v>15.39222109</v>
      </c>
      <c r="I85" s="17">
        <f t="shared" si="18"/>
        <v>3.3968963092179116E-4</v>
      </c>
      <c r="J85" s="17">
        <f t="shared" si="19"/>
        <v>1.0003396896309218</v>
      </c>
      <c r="K85">
        <f t="shared" si="21"/>
        <v>-9.1248780540012717E-2</v>
      </c>
      <c r="L85" s="37">
        <f t="shared" si="22"/>
        <v>8.3263399500394034E-3</v>
      </c>
      <c r="M85" s="11"/>
      <c r="N85" s="11"/>
      <c r="O85" s="11">
        <f t="shared" si="23"/>
        <v>-1.9275654704128631</v>
      </c>
      <c r="P85" s="11"/>
      <c r="Q85" s="11">
        <f t="shared" si="24"/>
        <v>-1.9275654704128631</v>
      </c>
      <c r="R85" s="11">
        <f t="shared" si="25"/>
        <v>116</v>
      </c>
      <c r="S85">
        <f t="shared" si="26"/>
        <v>-1.9275654704128631</v>
      </c>
      <c r="T85">
        <f t="shared" si="27"/>
        <v>116</v>
      </c>
      <c r="U85">
        <v>82</v>
      </c>
      <c r="V85">
        <f t="shared" si="28"/>
        <v>0.45081967213114749</v>
      </c>
      <c r="W85">
        <f>SUM($V$4:V85)/U85</f>
        <v>-3.8984406237504974E-3</v>
      </c>
      <c r="X85">
        <f t="shared" si="29"/>
        <v>1.1329298384967907E-4</v>
      </c>
      <c r="Z85">
        <f t="shared" si="30"/>
        <v>0.45081967213114749</v>
      </c>
      <c r="AA85">
        <f>SUM($Z$4:Z85)/U85</f>
        <v>-3.8984406237504974E-3</v>
      </c>
      <c r="AB85">
        <f t="shared" si="31"/>
        <v>1.1329298384967907E-4</v>
      </c>
    </row>
    <row r="86" spans="1:28" ht="15.75" x14ac:dyDescent="0.25">
      <c r="A86" s="2">
        <v>40793</v>
      </c>
      <c r="B86">
        <v>3.65</v>
      </c>
      <c r="C86">
        <f t="shared" si="20"/>
        <v>4.285714285714283E-2</v>
      </c>
      <c r="D86">
        <v>2.0428999999999999</v>
      </c>
      <c r="E86">
        <v>1.1998</v>
      </c>
      <c r="F86">
        <v>11.071999999999999</v>
      </c>
      <c r="G86">
        <f t="shared" si="16"/>
        <v>13.114899999999999</v>
      </c>
      <c r="H86">
        <f t="shared" si="17"/>
        <v>15.327085599999998</v>
      </c>
      <c r="I86" s="17">
        <f t="shared" si="18"/>
        <v>3.3768420872193339E-4</v>
      </c>
      <c r="J86" s="17">
        <f t="shared" si="19"/>
        <v>1.0003376842087219</v>
      </c>
      <c r="K86">
        <f t="shared" si="21"/>
        <v>4.2519458648420896E-2</v>
      </c>
      <c r="L86" s="37">
        <f t="shared" si="22"/>
        <v>1.8079043637547745E-3</v>
      </c>
      <c r="M86" s="11"/>
      <c r="N86" s="11"/>
      <c r="O86" s="11">
        <f t="shared" si="23"/>
        <v>0.90870943605177756</v>
      </c>
      <c r="P86" s="11"/>
      <c r="Q86" s="11">
        <f t="shared" si="24"/>
        <v>0.90870943605177756</v>
      </c>
      <c r="R86" s="11">
        <f t="shared" si="25"/>
        <v>24</v>
      </c>
      <c r="S86">
        <f t="shared" si="26"/>
        <v>0.90870943605177756</v>
      </c>
      <c r="T86">
        <f t="shared" si="27"/>
        <v>24</v>
      </c>
      <c r="U86">
        <v>83</v>
      </c>
      <c r="V86">
        <f t="shared" si="28"/>
        <v>-0.30327868852459017</v>
      </c>
      <c r="W86">
        <f>SUM($V$4:V86)/U86</f>
        <v>-7.5054315623148309E-3</v>
      </c>
      <c r="X86">
        <f t="shared" si="29"/>
        <v>4.2504679488519152E-4</v>
      </c>
      <c r="Z86">
        <f t="shared" si="30"/>
        <v>-0.30327868852459017</v>
      </c>
      <c r="AA86">
        <f>SUM($Z$4:Z86)/U86</f>
        <v>-7.5054315623148309E-3</v>
      </c>
      <c r="AB86">
        <f t="shared" si="31"/>
        <v>4.2504679488519152E-4</v>
      </c>
    </row>
    <row r="87" spans="1:28" ht="15.75" x14ac:dyDescent="0.25">
      <c r="A87" s="2">
        <v>40794</v>
      </c>
      <c r="B87">
        <v>3.6</v>
      </c>
      <c r="C87">
        <f t="shared" si="20"/>
        <v>-1.3698630136986254E-2</v>
      </c>
      <c r="D87">
        <v>1.9786999999999999</v>
      </c>
      <c r="E87">
        <v>1.1997</v>
      </c>
      <c r="F87">
        <v>11.1059</v>
      </c>
      <c r="G87">
        <f t="shared" si="16"/>
        <v>13.0846</v>
      </c>
      <c r="H87">
        <f t="shared" si="17"/>
        <v>15.30244823</v>
      </c>
      <c r="I87" s="17">
        <f t="shared" si="18"/>
        <v>3.3694997455180342E-4</v>
      </c>
      <c r="J87" s="17">
        <f t="shared" si="19"/>
        <v>1.0003369499745518</v>
      </c>
      <c r="K87">
        <f t="shared" si="21"/>
        <v>-1.4035580111538057E-2</v>
      </c>
      <c r="L87" s="37">
        <f t="shared" si="22"/>
        <v>1.9699750906740265E-4</v>
      </c>
      <c r="M87" s="11"/>
      <c r="N87" s="11"/>
      <c r="O87" s="11">
        <f t="shared" si="23"/>
        <v>-0.29045507088412897</v>
      </c>
      <c r="P87" s="11"/>
      <c r="Q87" s="11">
        <f t="shared" si="24"/>
        <v>-0.29045507088412897</v>
      </c>
      <c r="R87" s="11">
        <f t="shared" si="25"/>
        <v>75</v>
      </c>
      <c r="S87">
        <f t="shared" si="26"/>
        <v>-0.29045507088412897</v>
      </c>
      <c r="T87">
        <f t="shared" si="27"/>
        <v>75</v>
      </c>
      <c r="U87">
        <v>84</v>
      </c>
      <c r="V87">
        <f t="shared" si="28"/>
        <v>0.11475409836065575</v>
      </c>
      <c r="W87">
        <f>SUM($V$4:V87)/U87</f>
        <v>-6.0499609679937521E-3</v>
      </c>
      <c r="X87">
        <f t="shared" si="29"/>
        <v>2.7950639345425665E-4</v>
      </c>
      <c r="Z87">
        <f t="shared" si="30"/>
        <v>0.11475409836065575</v>
      </c>
      <c r="AA87">
        <f>SUM($Z$4:Z87)/U87</f>
        <v>-6.0499609679937521E-3</v>
      </c>
      <c r="AB87">
        <f t="shared" si="31"/>
        <v>2.7950639345425665E-4</v>
      </c>
    </row>
    <row r="88" spans="1:28" ht="15.75" x14ac:dyDescent="0.25">
      <c r="A88" s="2">
        <v>40795</v>
      </c>
      <c r="B88">
        <v>3.7366000000000001</v>
      </c>
      <c r="C88">
        <f t="shared" si="20"/>
        <v>3.7944444444444461E-2</v>
      </c>
      <c r="D88">
        <v>1.9182999999999999</v>
      </c>
      <c r="E88">
        <v>1.1796</v>
      </c>
      <c r="F88">
        <v>11.239599999999999</v>
      </c>
      <c r="G88">
        <f t="shared" si="16"/>
        <v>13.1579</v>
      </c>
      <c r="H88">
        <f t="shared" si="17"/>
        <v>15.176532159999999</v>
      </c>
      <c r="I88" s="17">
        <f t="shared" si="18"/>
        <v>3.3872585459282512E-4</v>
      </c>
      <c r="J88" s="17">
        <f t="shared" si="19"/>
        <v>1.0003387258545928</v>
      </c>
      <c r="K88">
        <f t="shared" si="21"/>
        <v>3.7605718589851636E-2</v>
      </c>
      <c r="L88" s="37">
        <f t="shared" si="22"/>
        <v>1.414190070659113E-3</v>
      </c>
      <c r="M88" s="11"/>
      <c r="N88" s="11"/>
      <c r="O88" s="11">
        <f t="shared" si="23"/>
        <v>0.80454440995621357</v>
      </c>
      <c r="P88" s="11"/>
      <c r="Q88" s="11">
        <f t="shared" si="24"/>
        <v>0.80454440995621357</v>
      </c>
      <c r="R88" s="11">
        <f t="shared" si="25"/>
        <v>28</v>
      </c>
      <c r="S88">
        <f t="shared" si="26"/>
        <v>0.80454440995621357</v>
      </c>
      <c r="T88">
        <f t="shared" si="27"/>
        <v>28</v>
      </c>
      <c r="U88">
        <v>85</v>
      </c>
      <c r="V88">
        <f t="shared" si="28"/>
        <v>-0.27049180327868849</v>
      </c>
      <c r="W88">
        <f>SUM($V$4:V88)/U88</f>
        <v>-9.1610414657666318E-3</v>
      </c>
      <c r="X88">
        <f t="shared" si="29"/>
        <v>6.4850889660792083E-4</v>
      </c>
      <c r="Z88">
        <f t="shared" si="30"/>
        <v>-0.27049180327868849</v>
      </c>
      <c r="AA88">
        <f>SUM($Z$4:Z88)/U88</f>
        <v>-9.1610414657666318E-3</v>
      </c>
      <c r="AB88">
        <f t="shared" si="31"/>
        <v>6.4850889660792083E-4</v>
      </c>
    </row>
    <row r="89" spans="1:28" ht="15.75" x14ac:dyDescent="0.25">
      <c r="A89" s="2">
        <v>40798</v>
      </c>
      <c r="B89">
        <v>3.5</v>
      </c>
      <c r="C89">
        <f t="shared" si="20"/>
        <v>-6.3319595354065228E-2</v>
      </c>
      <c r="D89">
        <v>1.9475</v>
      </c>
      <c r="E89">
        <v>1.1781999999999999</v>
      </c>
      <c r="F89">
        <v>11.217599999999999</v>
      </c>
      <c r="G89">
        <f t="shared" si="16"/>
        <v>13.165099999999999</v>
      </c>
      <c r="H89">
        <f t="shared" si="17"/>
        <v>15.164076319999998</v>
      </c>
      <c r="I89" s="17">
        <f t="shared" si="18"/>
        <v>3.3890023113292145E-4</v>
      </c>
      <c r="J89" s="17">
        <f t="shared" si="19"/>
        <v>1.0003389002311329</v>
      </c>
      <c r="K89">
        <f t="shared" si="21"/>
        <v>-6.3658495585198149E-2</v>
      </c>
      <c r="L89" s="37">
        <f t="shared" si="22"/>
        <v>4.0524040601706921E-3</v>
      </c>
      <c r="M89" s="11"/>
      <c r="N89" s="11"/>
      <c r="O89" s="11">
        <f t="shared" si="23"/>
        <v>-1.3425793216551194</v>
      </c>
      <c r="P89" s="11"/>
      <c r="Q89" s="11">
        <f t="shared" si="24"/>
        <v>-1.3425793216551194</v>
      </c>
      <c r="R89" s="11">
        <f t="shared" si="25"/>
        <v>109</v>
      </c>
      <c r="S89">
        <f t="shared" si="26"/>
        <v>-1.3425793216551194</v>
      </c>
      <c r="T89">
        <f t="shared" si="27"/>
        <v>109</v>
      </c>
      <c r="U89">
        <v>86</v>
      </c>
      <c r="V89">
        <f t="shared" si="28"/>
        <v>0.39344262295081966</v>
      </c>
      <c r="W89">
        <f>SUM($V$4:V89)/U89</f>
        <v>-4.4796035074342331E-3</v>
      </c>
      <c r="X89">
        <f t="shared" si="29"/>
        <v>1.5688626292802447E-4</v>
      </c>
      <c r="Z89">
        <f t="shared" si="30"/>
        <v>0.39344262295081966</v>
      </c>
      <c r="AA89">
        <f>SUM($Z$4:Z89)/U89</f>
        <v>-4.4796035074342331E-3</v>
      </c>
      <c r="AB89">
        <f t="shared" si="31"/>
        <v>1.5688626292802447E-4</v>
      </c>
    </row>
    <row r="90" spans="1:28" ht="15.75" x14ac:dyDescent="0.25">
      <c r="A90" s="2">
        <v>40799</v>
      </c>
      <c r="B90">
        <v>3.55</v>
      </c>
      <c r="C90">
        <f t="shared" si="20"/>
        <v>1.4285714285714235E-2</v>
      </c>
      <c r="D90">
        <v>1.9906000000000001</v>
      </c>
      <c r="E90">
        <v>1.1788000000000001</v>
      </c>
      <c r="F90">
        <v>11.1722</v>
      </c>
      <c r="G90">
        <f t="shared" si="16"/>
        <v>13.162800000000001</v>
      </c>
      <c r="H90">
        <f t="shared" si="17"/>
        <v>15.160389360000002</v>
      </c>
      <c r="I90" s="17">
        <f t="shared" si="18"/>
        <v>3.3884452871868476E-4</v>
      </c>
      <c r="J90" s="17">
        <f t="shared" si="19"/>
        <v>1.0003388445287187</v>
      </c>
      <c r="K90">
        <f t="shared" si="21"/>
        <v>1.394686975699555E-2</v>
      </c>
      <c r="L90" s="37">
        <f t="shared" si="22"/>
        <v>1.9451517601859711E-4</v>
      </c>
      <c r="M90" s="11"/>
      <c r="N90" s="11"/>
      <c r="O90" s="11">
        <f t="shared" si="23"/>
        <v>0.30290314535059165</v>
      </c>
      <c r="P90" s="11"/>
      <c r="Q90" s="11">
        <f t="shared" si="24"/>
        <v>0.30290314535059165</v>
      </c>
      <c r="R90" s="11">
        <f t="shared" si="25"/>
        <v>37</v>
      </c>
      <c r="S90">
        <f t="shared" si="26"/>
        <v>0.30290314535059165</v>
      </c>
      <c r="T90">
        <f t="shared" si="27"/>
        <v>37</v>
      </c>
      <c r="U90">
        <v>87</v>
      </c>
      <c r="V90">
        <f t="shared" si="28"/>
        <v>-0.19672131147540983</v>
      </c>
      <c r="W90">
        <f>SUM($V$4:V90)/U90</f>
        <v>-6.6892783116638379E-3</v>
      </c>
      <c r="X90">
        <f t="shared" si="29"/>
        <v>3.5390369607163358E-4</v>
      </c>
      <c r="Z90">
        <f t="shared" si="30"/>
        <v>-0.19672131147540983</v>
      </c>
      <c r="AA90">
        <f>SUM($Z$4:Z90)/U90</f>
        <v>-6.6892783116638379E-3</v>
      </c>
      <c r="AB90">
        <f t="shared" si="31"/>
        <v>3.5390369607163358E-4</v>
      </c>
    </row>
    <row r="91" spans="1:28" ht="15.75" x14ac:dyDescent="0.25">
      <c r="A91" s="2">
        <v>40800</v>
      </c>
      <c r="B91">
        <v>3.7250000000000001</v>
      </c>
      <c r="C91">
        <f t="shared" si="20"/>
        <v>4.9295774647887404E-2</v>
      </c>
      <c r="D91">
        <v>1.9837</v>
      </c>
      <c r="E91">
        <v>1.1851</v>
      </c>
      <c r="F91">
        <v>11.104699999999999</v>
      </c>
      <c r="G91">
        <f t="shared" si="16"/>
        <v>13.0884</v>
      </c>
      <c r="H91">
        <f t="shared" si="17"/>
        <v>15.14387997</v>
      </c>
      <c r="I91" s="17">
        <f t="shared" si="18"/>
        <v>3.3704206748397247E-4</v>
      </c>
      <c r="J91" s="17">
        <f t="shared" si="19"/>
        <v>1.000337042067484</v>
      </c>
      <c r="K91">
        <f t="shared" si="21"/>
        <v>4.8958732580403432E-2</v>
      </c>
      <c r="L91" s="37">
        <f t="shared" si="22"/>
        <v>2.3969574958794563E-3</v>
      </c>
      <c r="M91" s="11"/>
      <c r="N91" s="11"/>
      <c r="O91" s="11">
        <f t="shared" si="23"/>
        <v>1.0452291635337372</v>
      </c>
      <c r="P91" s="11"/>
      <c r="Q91" s="11">
        <f t="shared" si="24"/>
        <v>1.0452291635337372</v>
      </c>
      <c r="R91" s="11">
        <f t="shared" si="25"/>
        <v>18</v>
      </c>
      <c r="S91">
        <f t="shared" si="26"/>
        <v>1.0452291635337372</v>
      </c>
      <c r="T91">
        <f t="shared" si="27"/>
        <v>18</v>
      </c>
      <c r="U91">
        <v>88</v>
      </c>
      <c r="V91">
        <f t="shared" si="28"/>
        <v>-0.35245901639344263</v>
      </c>
      <c r="W91">
        <f>SUM($V$4:V91)/U91</f>
        <v>-1.061847988077496E-2</v>
      </c>
      <c r="X91">
        <f t="shared" si="29"/>
        <v>9.0201691982738088E-4</v>
      </c>
      <c r="Z91">
        <f t="shared" si="30"/>
        <v>-0.35245901639344263</v>
      </c>
      <c r="AA91">
        <f>SUM($Z$4:Z91)/U91</f>
        <v>-1.061847988077496E-2</v>
      </c>
      <c r="AB91">
        <f t="shared" si="31"/>
        <v>9.0201691982738088E-4</v>
      </c>
    </row>
    <row r="92" spans="1:28" ht="15.75" x14ac:dyDescent="0.25">
      <c r="A92" s="2">
        <v>40801</v>
      </c>
      <c r="B92">
        <v>3.71</v>
      </c>
      <c r="C92">
        <f t="shared" si="20"/>
        <v>-4.026845637583926E-3</v>
      </c>
      <c r="D92">
        <v>2.0819999999999999</v>
      </c>
      <c r="E92">
        <v>1.18</v>
      </c>
      <c r="F92">
        <v>11.0336</v>
      </c>
      <c r="G92">
        <f t="shared" si="16"/>
        <v>13.115600000000001</v>
      </c>
      <c r="H92">
        <f t="shared" si="17"/>
        <v>15.101647999999997</v>
      </c>
      <c r="I92" s="17">
        <f t="shared" si="18"/>
        <v>3.3770116890941004E-4</v>
      </c>
      <c r="J92" s="17">
        <f t="shared" si="19"/>
        <v>1.0003377011689094</v>
      </c>
      <c r="K92">
        <f t="shared" si="21"/>
        <v>-4.3645468064933361E-3</v>
      </c>
      <c r="L92" s="37">
        <f t="shared" si="22"/>
        <v>1.9049268826071179E-5</v>
      </c>
      <c r="M92" s="11"/>
      <c r="N92" s="11"/>
      <c r="O92" s="11">
        <f t="shared" si="23"/>
        <v>-8.5382094662583896E-2</v>
      </c>
      <c r="P92" s="11"/>
      <c r="Q92" s="11">
        <f t="shared" si="24"/>
        <v>-8.5382094662583896E-2</v>
      </c>
      <c r="R92" s="11">
        <f t="shared" si="25"/>
        <v>61</v>
      </c>
      <c r="S92">
        <f t="shared" si="26"/>
        <v>-8.5382094662583896E-2</v>
      </c>
      <c r="T92">
        <f t="shared" si="27"/>
        <v>61</v>
      </c>
      <c r="U92">
        <v>89</v>
      </c>
      <c r="V92">
        <f t="shared" si="28"/>
        <v>0</v>
      </c>
      <c r="W92">
        <f>SUM($V$4:V92)/U92</f>
        <v>-1.0499171118069623E-2</v>
      </c>
      <c r="X92">
        <f t="shared" si="29"/>
        <v>8.9188189825628681E-4</v>
      </c>
      <c r="Z92">
        <f t="shared" si="30"/>
        <v>0</v>
      </c>
      <c r="AA92">
        <f>SUM($Z$4:Z92)/U92</f>
        <v>-1.0499171118069623E-2</v>
      </c>
      <c r="AB92">
        <f t="shared" si="31"/>
        <v>8.9188189825628681E-4</v>
      </c>
    </row>
    <row r="93" spans="1:28" ht="15.75" x14ac:dyDescent="0.25">
      <c r="A93" s="2">
        <v>40802</v>
      </c>
      <c r="B93">
        <v>3.9</v>
      </c>
      <c r="C93">
        <f t="shared" si="20"/>
        <v>5.1212938005390819E-2</v>
      </c>
      <c r="D93">
        <v>2.0478999999999998</v>
      </c>
      <c r="E93">
        <v>1.1792</v>
      </c>
      <c r="F93">
        <v>11.0106</v>
      </c>
      <c r="G93">
        <f t="shared" si="16"/>
        <v>13.0585</v>
      </c>
      <c r="H93">
        <f t="shared" si="17"/>
        <v>15.03159952</v>
      </c>
      <c r="I93" s="17">
        <f t="shared" si="18"/>
        <v>3.363173581134582E-4</v>
      </c>
      <c r="J93" s="17">
        <f t="shared" si="19"/>
        <v>1.0003363173581135</v>
      </c>
      <c r="K93">
        <f t="shared" si="21"/>
        <v>5.0876620647277361E-2</v>
      </c>
      <c r="L93" s="37">
        <f t="shared" si="22"/>
        <v>2.5884305284869691E-3</v>
      </c>
      <c r="M93" s="11"/>
      <c r="N93" s="11"/>
      <c r="O93" s="11">
        <f t="shared" si="23"/>
        <v>1.0858792003134452</v>
      </c>
      <c r="P93" s="11"/>
      <c r="Q93" s="11">
        <f t="shared" si="24"/>
        <v>1.0858792003134452</v>
      </c>
      <c r="R93" s="11">
        <f t="shared" si="25"/>
        <v>17</v>
      </c>
      <c r="S93">
        <f t="shared" si="26"/>
        <v>1.0858792003134452</v>
      </c>
      <c r="T93">
        <f t="shared" si="27"/>
        <v>17</v>
      </c>
      <c r="U93">
        <v>90</v>
      </c>
      <c r="V93">
        <f t="shared" si="28"/>
        <v>-0.36065573770491804</v>
      </c>
      <c r="W93">
        <f>SUM($V$4:V93)/U93</f>
        <v>-1.4389799635701271E-2</v>
      </c>
      <c r="X93">
        <f t="shared" si="29"/>
        <v>1.6941790927278689E-3</v>
      </c>
      <c r="Z93">
        <f t="shared" si="30"/>
        <v>-0.36065573770491804</v>
      </c>
      <c r="AA93">
        <f>SUM($Z$4:Z93)/U93</f>
        <v>-1.4389799635701271E-2</v>
      </c>
      <c r="AB93">
        <f t="shared" si="31"/>
        <v>1.6941790927278689E-3</v>
      </c>
    </row>
    <row r="94" spans="1:28" ht="15.75" x14ac:dyDescent="0.25">
      <c r="A94" s="2">
        <v>40805</v>
      </c>
      <c r="B94">
        <v>3.6034000000000002</v>
      </c>
      <c r="C94">
        <f t="shared" si="20"/>
        <v>-7.605128205128199E-2</v>
      </c>
      <c r="D94">
        <v>1.9506000000000001</v>
      </c>
      <c r="E94">
        <v>1.1846000000000001</v>
      </c>
      <c r="F94">
        <v>11.0588</v>
      </c>
      <c r="G94">
        <f t="shared" si="16"/>
        <v>13.009399999999999</v>
      </c>
      <c r="H94">
        <f t="shared" si="17"/>
        <v>15.05085448</v>
      </c>
      <c r="I94" s="17">
        <f t="shared" si="18"/>
        <v>3.3512686878189868E-4</v>
      </c>
      <c r="J94" s="17">
        <f t="shared" si="19"/>
        <v>1.0003351268687819</v>
      </c>
      <c r="K94">
        <f t="shared" si="21"/>
        <v>-7.6386408920063889E-2</v>
      </c>
      <c r="L94" s="37">
        <f t="shared" si="22"/>
        <v>5.8348834677032163E-3</v>
      </c>
      <c r="M94" s="11"/>
      <c r="N94" s="11"/>
      <c r="O94" s="11">
        <f t="shared" si="23"/>
        <v>-1.6125320778894874</v>
      </c>
      <c r="P94" s="11"/>
      <c r="Q94" s="11">
        <f t="shared" si="24"/>
        <v>-1.6125320778894874</v>
      </c>
      <c r="R94" s="11">
        <f t="shared" si="25"/>
        <v>112</v>
      </c>
      <c r="S94">
        <f t="shared" si="26"/>
        <v>-1.6125320778894874</v>
      </c>
      <c r="T94">
        <f t="shared" si="27"/>
        <v>112</v>
      </c>
      <c r="U94">
        <v>91</v>
      </c>
      <c r="V94">
        <f t="shared" si="28"/>
        <v>0.41803278688524592</v>
      </c>
      <c r="W94">
        <f>SUM($V$4:V94)/U94</f>
        <v>-9.6379030805260266E-3</v>
      </c>
      <c r="X94">
        <f t="shared" si="29"/>
        <v>7.6844681789589001E-4</v>
      </c>
      <c r="Z94">
        <f t="shared" si="30"/>
        <v>0.41803278688524592</v>
      </c>
      <c r="AA94">
        <f>SUM($Z$4:Z94)/U94</f>
        <v>-9.6379030805260266E-3</v>
      </c>
      <c r="AB94">
        <f t="shared" si="31"/>
        <v>7.6844681789589001E-4</v>
      </c>
    </row>
    <row r="95" spans="1:28" ht="15.75" x14ac:dyDescent="0.25">
      <c r="A95" s="2">
        <v>40806</v>
      </c>
      <c r="B95">
        <v>3.6</v>
      </c>
      <c r="C95">
        <f t="shared" si="20"/>
        <v>-9.4355331076207739E-4</v>
      </c>
      <c r="D95">
        <v>1.9384999999999999</v>
      </c>
      <c r="E95">
        <v>1.1844999999999999</v>
      </c>
      <c r="F95">
        <v>11.0601</v>
      </c>
      <c r="G95">
        <f t="shared" si="16"/>
        <v>12.9986</v>
      </c>
      <c r="H95">
        <f t="shared" si="17"/>
        <v>15.039188449999999</v>
      </c>
      <c r="I95" s="17">
        <f t="shared" si="18"/>
        <v>3.3486494041357062E-4</v>
      </c>
      <c r="J95" s="17">
        <f t="shared" si="19"/>
        <v>1.0003348649404136</v>
      </c>
      <c r="K95">
        <f t="shared" si="21"/>
        <v>-1.2784182511756479E-3</v>
      </c>
      <c r="L95" s="37">
        <f t="shared" si="22"/>
        <v>1.634353224939002E-6</v>
      </c>
      <c r="M95" s="11"/>
      <c r="N95" s="11"/>
      <c r="O95" s="11">
        <f t="shared" si="23"/>
        <v>-2.0006368594505896E-2</v>
      </c>
      <c r="P95" s="11"/>
      <c r="Q95" s="11">
        <f t="shared" si="24"/>
        <v>-2.0006368594505896E-2</v>
      </c>
      <c r="R95" s="11">
        <f t="shared" si="25"/>
        <v>57</v>
      </c>
      <c r="S95">
        <f t="shared" si="26"/>
        <v>-2.0006368594505896E-2</v>
      </c>
      <c r="T95">
        <f t="shared" si="27"/>
        <v>57</v>
      </c>
      <c r="U95">
        <v>92</v>
      </c>
      <c r="V95">
        <f t="shared" si="28"/>
        <v>-3.278688524590162E-2</v>
      </c>
      <c r="W95">
        <f>SUM($V$4:V95)/U95</f>
        <v>-9.8895224518888054E-3</v>
      </c>
      <c r="X95">
        <f t="shared" si="29"/>
        <v>8.1798583618454307E-4</v>
      </c>
      <c r="Z95">
        <f t="shared" si="30"/>
        <v>-3.278688524590162E-2</v>
      </c>
      <c r="AA95">
        <f>SUM($Z$4:Z95)/U95</f>
        <v>-9.8895224518888054E-3</v>
      </c>
      <c r="AB95">
        <f t="shared" si="31"/>
        <v>8.1798583618454307E-4</v>
      </c>
    </row>
    <row r="96" spans="1:28" ht="15.75" x14ac:dyDescent="0.25">
      <c r="A96" s="2">
        <v>40807</v>
      </c>
      <c r="B96">
        <v>3.6</v>
      </c>
      <c r="C96">
        <f t="shared" si="20"/>
        <v>0</v>
      </c>
      <c r="D96">
        <v>1.8576000000000001</v>
      </c>
      <c r="E96">
        <v>1.1698999999999999</v>
      </c>
      <c r="F96">
        <v>11.2096</v>
      </c>
      <c r="G96">
        <f t="shared" si="16"/>
        <v>13.0672</v>
      </c>
      <c r="H96">
        <f t="shared" si="17"/>
        <v>14.971711039999999</v>
      </c>
      <c r="I96" s="17">
        <f t="shared" si="18"/>
        <v>3.3652824644048174E-4</v>
      </c>
      <c r="J96" s="17">
        <f t="shared" si="19"/>
        <v>1.0003365282464405</v>
      </c>
      <c r="K96">
        <f t="shared" si="21"/>
        <v>-3.3652824644048174E-4</v>
      </c>
      <c r="L96" s="37">
        <f t="shared" si="22"/>
        <v>1.1325126065230561E-7</v>
      </c>
      <c r="M96" s="11"/>
      <c r="N96" s="11"/>
      <c r="O96" s="11">
        <f t="shared" si="23"/>
        <v>0</v>
      </c>
      <c r="P96" s="11"/>
      <c r="Q96" s="11">
        <f t="shared" si="24"/>
        <v>0</v>
      </c>
      <c r="R96" s="11">
        <f t="shared" si="25"/>
        <v>53</v>
      </c>
      <c r="S96">
        <f t="shared" si="26"/>
        <v>0</v>
      </c>
      <c r="T96">
        <f t="shared" si="27"/>
        <v>53</v>
      </c>
      <c r="U96">
        <v>93</v>
      </c>
      <c r="V96">
        <f t="shared" si="28"/>
        <v>-6.5573770491803296E-2</v>
      </c>
      <c r="W96">
        <f>SUM($V$4:V96)/U96</f>
        <v>-1.0488277807156703E-2</v>
      </c>
      <c r="X96">
        <f t="shared" si="29"/>
        <v>9.3003357604444666E-4</v>
      </c>
      <c r="Z96">
        <f t="shared" si="30"/>
        <v>-6.5573770491803296E-2</v>
      </c>
      <c r="AA96">
        <f>SUM($Z$4:Z96)/U96</f>
        <v>-1.0488277807156703E-2</v>
      </c>
      <c r="AB96">
        <f t="shared" si="31"/>
        <v>9.3003357604444666E-4</v>
      </c>
    </row>
    <row r="97" spans="1:28" ht="15.75" x14ac:dyDescent="0.25">
      <c r="A97" s="2">
        <v>40808</v>
      </c>
      <c r="B97">
        <v>3.3449999999999998</v>
      </c>
      <c r="C97">
        <f t="shared" si="20"/>
        <v>-7.0833333333333429E-2</v>
      </c>
      <c r="D97">
        <v>1.718</v>
      </c>
      <c r="E97">
        <v>1.1842999999999999</v>
      </c>
      <c r="F97">
        <v>11.3635</v>
      </c>
      <c r="G97">
        <f t="shared" si="16"/>
        <v>13.0815</v>
      </c>
      <c r="H97">
        <f t="shared" si="17"/>
        <v>15.175793049999999</v>
      </c>
      <c r="I97" s="17">
        <f t="shared" si="18"/>
        <v>3.3687484382149968E-4</v>
      </c>
      <c r="J97" s="17">
        <f t="shared" si="19"/>
        <v>1.0003368748438215</v>
      </c>
      <c r="K97">
        <f t="shared" si="21"/>
        <v>-7.1170208177154928E-2</v>
      </c>
      <c r="L97" s="37">
        <f t="shared" si="22"/>
        <v>5.0651985319795706E-3</v>
      </c>
      <c r="M97" s="11"/>
      <c r="N97" s="11"/>
      <c r="O97" s="11">
        <f t="shared" si="23"/>
        <v>-1.5018947623633576</v>
      </c>
      <c r="P97" s="11"/>
      <c r="Q97" s="11">
        <f t="shared" si="24"/>
        <v>-1.5018947623633576</v>
      </c>
      <c r="R97" s="11">
        <f t="shared" si="25"/>
        <v>110</v>
      </c>
      <c r="S97">
        <f t="shared" si="26"/>
        <v>-1.5018947623633576</v>
      </c>
      <c r="T97">
        <f t="shared" si="27"/>
        <v>110</v>
      </c>
      <c r="U97">
        <v>94</v>
      </c>
      <c r="V97">
        <f t="shared" si="28"/>
        <v>0.40163934426229508</v>
      </c>
      <c r="W97">
        <f>SUM($V$4:V97)/U97</f>
        <v>-6.1039414021625358E-3</v>
      </c>
      <c r="X97">
        <f t="shared" si="29"/>
        <v>3.1838740547792641E-4</v>
      </c>
      <c r="Z97">
        <f t="shared" si="30"/>
        <v>0.40163934426229508</v>
      </c>
      <c r="AA97">
        <f>SUM($Z$4:Z97)/U97</f>
        <v>-6.1039414021625358E-3</v>
      </c>
      <c r="AB97">
        <f t="shared" si="31"/>
        <v>3.1838740547792641E-4</v>
      </c>
    </row>
    <row r="98" spans="1:28" ht="15.75" x14ac:dyDescent="0.25">
      <c r="A98" s="2">
        <v>40809</v>
      </c>
      <c r="B98">
        <v>3.55</v>
      </c>
      <c r="C98">
        <f t="shared" si="20"/>
        <v>6.1285500747384182E-2</v>
      </c>
      <c r="D98">
        <v>1.8334000000000001</v>
      </c>
      <c r="E98">
        <v>1.196</v>
      </c>
      <c r="F98">
        <v>11.334899999999999</v>
      </c>
      <c r="G98">
        <f t="shared" si="16"/>
        <v>13.168299999999999</v>
      </c>
      <c r="H98">
        <f t="shared" si="17"/>
        <v>15.389940399999997</v>
      </c>
      <c r="I98" s="17">
        <f t="shared" si="18"/>
        <v>3.3897772826607664E-4</v>
      </c>
      <c r="J98" s="17">
        <f t="shared" si="19"/>
        <v>1.0003389777282661</v>
      </c>
      <c r="K98">
        <f t="shared" si="21"/>
        <v>6.0946523019118105E-2</v>
      </c>
      <c r="L98" s="37">
        <f t="shared" si="22"/>
        <v>3.714478668119893E-3</v>
      </c>
      <c r="M98" s="11"/>
      <c r="N98" s="11"/>
      <c r="O98" s="11">
        <f t="shared" si="23"/>
        <v>1.2994499658538139</v>
      </c>
      <c r="P98" s="11"/>
      <c r="Q98" s="11">
        <f t="shared" si="24"/>
        <v>1.2994499658538139</v>
      </c>
      <c r="R98" s="11">
        <f t="shared" si="25"/>
        <v>10</v>
      </c>
      <c r="S98">
        <f t="shared" si="26"/>
        <v>1.2994499658538139</v>
      </c>
      <c r="T98">
        <f t="shared" si="27"/>
        <v>10</v>
      </c>
      <c r="U98">
        <v>95</v>
      </c>
      <c r="V98">
        <f t="shared" si="28"/>
        <v>-0.41803278688524592</v>
      </c>
      <c r="W98">
        <f>SUM($V$4:V98)/U98</f>
        <v>-1.0440034512510781E-2</v>
      </c>
      <c r="X98">
        <f t="shared" si="29"/>
        <v>9.413145871935947E-4</v>
      </c>
      <c r="Z98">
        <f t="shared" si="30"/>
        <v>-0.41803278688524592</v>
      </c>
      <c r="AA98">
        <f>SUM($Z$4:Z98)/U98</f>
        <v>-1.0440034512510781E-2</v>
      </c>
      <c r="AB98">
        <f t="shared" si="31"/>
        <v>9.413145871935947E-4</v>
      </c>
    </row>
    <row r="99" spans="1:28" ht="15.75" x14ac:dyDescent="0.25">
      <c r="A99" s="2">
        <v>40812</v>
      </c>
      <c r="B99">
        <v>3.6</v>
      </c>
      <c r="C99">
        <f t="shared" si="20"/>
        <v>1.4084507042253596E-2</v>
      </c>
      <c r="D99">
        <v>1.9001999999999999</v>
      </c>
      <c r="E99">
        <v>1.1873</v>
      </c>
      <c r="F99">
        <v>11.226599999999999</v>
      </c>
      <c r="G99">
        <f t="shared" si="16"/>
        <v>13.126799999999999</v>
      </c>
      <c r="H99">
        <f t="shared" si="17"/>
        <v>15.229542179999999</v>
      </c>
      <c r="I99" s="17">
        <f t="shared" si="18"/>
        <v>3.3797251767531122E-4</v>
      </c>
      <c r="J99" s="17">
        <f t="shared" si="19"/>
        <v>1.0003379725176753</v>
      </c>
      <c r="K99">
        <f t="shared" si="21"/>
        <v>1.3746534524578285E-2</v>
      </c>
      <c r="L99" s="37">
        <f t="shared" si="22"/>
        <v>1.8896721143542273E-4</v>
      </c>
      <c r="M99" s="11"/>
      <c r="N99" s="11"/>
      <c r="O99" s="11">
        <f t="shared" si="23"/>
        <v>0.29863690386678315</v>
      </c>
      <c r="P99" s="11"/>
      <c r="Q99" s="11">
        <f t="shared" si="24"/>
        <v>0.29863690386678315</v>
      </c>
      <c r="R99" s="11">
        <f t="shared" si="25"/>
        <v>38</v>
      </c>
      <c r="S99">
        <f t="shared" si="26"/>
        <v>0.29863690386678315</v>
      </c>
      <c r="T99">
        <f t="shared" si="27"/>
        <v>38</v>
      </c>
      <c r="U99">
        <v>96</v>
      </c>
      <c r="V99">
        <f t="shared" si="28"/>
        <v>-0.18852459016393441</v>
      </c>
      <c r="W99">
        <f>SUM($V$4:V99)/U99</f>
        <v>-1.2295081967213109E-2</v>
      </c>
      <c r="X99">
        <f t="shared" si="29"/>
        <v>1.3192934450660856E-3</v>
      </c>
      <c r="Z99">
        <f t="shared" si="30"/>
        <v>-0.18852459016393441</v>
      </c>
      <c r="AA99">
        <f>SUM($Z$4:Z99)/U99</f>
        <v>-1.2295081967213109E-2</v>
      </c>
      <c r="AB99">
        <f t="shared" si="31"/>
        <v>1.3192934450660856E-3</v>
      </c>
    </row>
    <row r="100" spans="1:28" ht="15.75" x14ac:dyDescent="0.25">
      <c r="A100" s="2">
        <v>40813</v>
      </c>
      <c r="B100">
        <v>3.25</v>
      </c>
      <c r="C100">
        <f t="shared" si="20"/>
        <v>-9.7222222222222238E-2</v>
      </c>
      <c r="D100">
        <v>1.9710999999999999</v>
      </c>
      <c r="E100">
        <v>1.1719999999999999</v>
      </c>
      <c r="F100">
        <v>11.1938</v>
      </c>
      <c r="G100">
        <f t="shared" si="16"/>
        <v>13.164899999999999</v>
      </c>
      <c r="H100">
        <f t="shared" si="17"/>
        <v>15.090233599999998</v>
      </c>
      <c r="I100" s="17">
        <f t="shared" si="18"/>
        <v>3.388953874896572E-4</v>
      </c>
      <c r="J100" s="17">
        <f t="shared" si="19"/>
        <v>1.0003388953874897</v>
      </c>
      <c r="K100">
        <f t="shared" si="21"/>
        <v>-9.7561117609711895E-2</v>
      </c>
      <c r="L100" s="37">
        <f t="shared" si="22"/>
        <v>9.5181716692560366E-3</v>
      </c>
      <c r="M100" s="11"/>
      <c r="N100" s="11"/>
      <c r="O100" s="11">
        <f t="shared" si="23"/>
        <v>-2.0614241836359786</v>
      </c>
      <c r="P100" s="11"/>
      <c r="Q100" s="11">
        <f t="shared" si="24"/>
        <v>-2.0614241836359786</v>
      </c>
      <c r="R100" s="11">
        <f t="shared" si="25"/>
        <v>117</v>
      </c>
      <c r="S100">
        <f t="shared" si="26"/>
        <v>-2.0614241836359786</v>
      </c>
      <c r="T100">
        <f t="shared" si="27"/>
        <v>117</v>
      </c>
      <c r="U100">
        <v>97</v>
      </c>
      <c r="V100">
        <f t="shared" si="28"/>
        <v>0.45901639344262291</v>
      </c>
      <c r="W100">
        <f>SUM($V$4:V100)/U100</f>
        <v>-7.4362007774209857E-3</v>
      </c>
      <c r="X100">
        <f t="shared" si="29"/>
        <v>4.8761972310957255E-4</v>
      </c>
      <c r="Z100">
        <f t="shared" si="30"/>
        <v>0.45901639344262291</v>
      </c>
      <c r="AA100">
        <f>SUM($Z$4:Z100)/U100</f>
        <v>-7.4362007774209857E-3</v>
      </c>
      <c r="AB100">
        <f t="shared" si="31"/>
        <v>4.8761972310957255E-4</v>
      </c>
    </row>
    <row r="101" spans="1:28" ht="15.75" x14ac:dyDescent="0.25">
      <c r="A101" s="2">
        <v>40814</v>
      </c>
      <c r="B101">
        <v>3.05</v>
      </c>
      <c r="C101">
        <f t="shared" si="20"/>
        <v>-6.153846153846159E-2</v>
      </c>
      <c r="D101">
        <v>1.9797</v>
      </c>
      <c r="E101">
        <v>1.1820999999999999</v>
      </c>
      <c r="F101">
        <v>11.268599999999999</v>
      </c>
      <c r="G101">
        <f t="shared" si="16"/>
        <v>13.248299999999999</v>
      </c>
      <c r="H101">
        <f t="shared" si="17"/>
        <v>15.300312059999998</v>
      </c>
      <c r="I101" s="17">
        <f t="shared" si="18"/>
        <v>3.4091444668726822E-4</v>
      </c>
      <c r="J101" s="17">
        <f t="shared" si="19"/>
        <v>1.0003409144466873</v>
      </c>
      <c r="K101">
        <f t="shared" si="21"/>
        <v>-6.1879375985148859E-2</v>
      </c>
      <c r="L101" s="37">
        <f t="shared" si="22"/>
        <v>3.8290571723114172E-3</v>
      </c>
      <c r="M101" s="11"/>
      <c r="N101" s="11"/>
      <c r="O101" s="11">
        <f t="shared" si="23"/>
        <v>-1.3048135492025543</v>
      </c>
      <c r="P101" s="11"/>
      <c r="Q101" s="11">
        <f t="shared" si="24"/>
        <v>-1.3048135492025543</v>
      </c>
      <c r="R101" s="11">
        <f t="shared" si="25"/>
        <v>107</v>
      </c>
      <c r="S101">
        <f t="shared" si="26"/>
        <v>-1.3048135492025543</v>
      </c>
      <c r="T101">
        <f t="shared" si="27"/>
        <v>107</v>
      </c>
      <c r="U101">
        <v>98</v>
      </c>
      <c r="V101">
        <f t="shared" si="28"/>
        <v>0.37704918032786883</v>
      </c>
      <c r="W101">
        <f>SUM($V$4:V101)/U101</f>
        <v>-3.512880562060886E-3</v>
      </c>
      <c r="X101">
        <f t="shared" si="29"/>
        <v>1.0994112042217365E-4</v>
      </c>
      <c r="Z101">
        <f t="shared" si="30"/>
        <v>0.37704918032786883</v>
      </c>
      <c r="AA101">
        <f>SUM($Z$4:Z101)/U101</f>
        <v>-3.512880562060886E-3</v>
      </c>
      <c r="AB101">
        <f t="shared" si="31"/>
        <v>1.0994112042217365E-4</v>
      </c>
    </row>
    <row r="102" spans="1:28" ht="15.75" x14ac:dyDescent="0.25">
      <c r="A102" s="2">
        <v>40815</v>
      </c>
      <c r="B102">
        <v>3.1968999999999999</v>
      </c>
      <c r="C102">
        <f t="shared" si="20"/>
        <v>4.8163934426229522E-2</v>
      </c>
      <c r="D102">
        <v>1.9962</v>
      </c>
      <c r="E102">
        <v>1.1901999999999999</v>
      </c>
      <c r="F102">
        <v>11.218</v>
      </c>
      <c r="G102">
        <f t="shared" si="16"/>
        <v>13.2142</v>
      </c>
      <c r="H102">
        <f t="shared" si="17"/>
        <v>15.347863599999998</v>
      </c>
      <c r="I102" s="17">
        <f t="shared" si="18"/>
        <v>3.4008908734972643E-4</v>
      </c>
      <c r="J102" s="17">
        <f t="shared" si="19"/>
        <v>1.0003400890873497</v>
      </c>
      <c r="K102">
        <f t="shared" si="21"/>
        <v>4.7823845338879796E-2</v>
      </c>
      <c r="L102" s="37">
        <f t="shared" si="22"/>
        <v>2.2871201829970946E-3</v>
      </c>
      <c r="M102" s="11"/>
      <c r="N102" s="11"/>
      <c r="O102" s="11">
        <f t="shared" si="23"/>
        <v>1.0212305061115232</v>
      </c>
      <c r="P102" s="11"/>
      <c r="Q102" s="11">
        <f t="shared" si="24"/>
        <v>1.0212305061115232</v>
      </c>
      <c r="R102" s="11">
        <f t="shared" si="25"/>
        <v>19</v>
      </c>
      <c r="S102">
        <f t="shared" si="26"/>
        <v>1.0212305061115232</v>
      </c>
      <c r="T102">
        <f t="shared" si="27"/>
        <v>19</v>
      </c>
      <c r="U102">
        <v>99</v>
      </c>
      <c r="V102">
        <f t="shared" si="28"/>
        <v>-0.34426229508196721</v>
      </c>
      <c r="W102">
        <f>SUM($V$4:V102)/U102</f>
        <v>-6.9547938400397382E-3</v>
      </c>
      <c r="X102">
        <f t="shared" si="29"/>
        <v>4.3532241621709218E-4</v>
      </c>
      <c r="Z102">
        <f t="shared" si="30"/>
        <v>-0.34426229508196721</v>
      </c>
      <c r="AA102">
        <f>SUM($Z$4:Z102)/U102</f>
        <v>-6.9547938400397382E-3</v>
      </c>
      <c r="AB102">
        <f t="shared" si="31"/>
        <v>4.3532241621709218E-4</v>
      </c>
    </row>
    <row r="103" spans="1:28" ht="15.75" x14ac:dyDescent="0.25">
      <c r="A103" s="2">
        <v>40816</v>
      </c>
      <c r="B103">
        <v>3.0891000000000002</v>
      </c>
      <c r="C103">
        <f t="shared" si="20"/>
        <v>-3.3720166411210763E-2</v>
      </c>
      <c r="D103">
        <v>1.9154</v>
      </c>
      <c r="E103">
        <v>1.1898</v>
      </c>
      <c r="F103">
        <v>11.3286</v>
      </c>
      <c r="G103">
        <f t="shared" si="16"/>
        <v>13.244</v>
      </c>
      <c r="H103">
        <f t="shared" si="17"/>
        <v>15.394168279999999</v>
      </c>
      <c r="I103" s="17">
        <f t="shared" si="18"/>
        <v>3.4081038277378184E-4</v>
      </c>
      <c r="J103" s="17">
        <f t="shared" si="19"/>
        <v>1.0003408103827738</v>
      </c>
      <c r="K103">
        <f t="shared" si="21"/>
        <v>-3.4060976793984545E-2</v>
      </c>
      <c r="L103" s="37">
        <f t="shared" si="22"/>
        <v>1.1601501401603536E-3</v>
      </c>
      <c r="M103" s="11"/>
      <c r="N103" s="11"/>
      <c r="O103" s="11">
        <f t="shared" si="23"/>
        <v>-0.71497611273908035</v>
      </c>
      <c r="P103" s="11"/>
      <c r="Q103" s="11">
        <f t="shared" si="24"/>
        <v>-0.71497611273908035</v>
      </c>
      <c r="R103" s="11">
        <f t="shared" si="25"/>
        <v>96</v>
      </c>
      <c r="S103">
        <f t="shared" si="26"/>
        <v>-0.71497611273908035</v>
      </c>
      <c r="T103">
        <f t="shared" si="27"/>
        <v>96</v>
      </c>
      <c r="U103">
        <v>100</v>
      </c>
      <c r="V103">
        <f t="shared" si="28"/>
        <v>0.28688524590163933</v>
      </c>
      <c r="W103">
        <f>SUM($V$4:V103)/U103</f>
        <v>-4.0163934426229479E-3</v>
      </c>
      <c r="X103">
        <f t="shared" si="29"/>
        <v>1.4664923896313286E-4</v>
      </c>
      <c r="Z103">
        <f t="shared" si="30"/>
        <v>0.28688524590163933</v>
      </c>
      <c r="AA103">
        <f>SUM($Z$4:Z103)/U103</f>
        <v>-4.0163934426229479E-3</v>
      </c>
      <c r="AB103">
        <f t="shared" si="31"/>
        <v>1.4664923896313286E-4</v>
      </c>
    </row>
    <row r="104" spans="1:28" ht="15.75" x14ac:dyDescent="0.25">
      <c r="A104" s="2">
        <v>40819</v>
      </c>
      <c r="B104">
        <v>2.7</v>
      </c>
      <c r="C104">
        <f t="shared" si="20"/>
        <v>-0.12595901718947267</v>
      </c>
      <c r="D104">
        <v>1.756</v>
      </c>
      <c r="E104">
        <v>1.2033</v>
      </c>
      <c r="F104">
        <v>11.525</v>
      </c>
      <c r="G104">
        <f t="shared" si="16"/>
        <v>13.281000000000001</v>
      </c>
      <c r="H104">
        <f t="shared" si="17"/>
        <v>15.6240325</v>
      </c>
      <c r="I104" s="17">
        <f t="shared" si="18"/>
        <v>3.4170568754987585E-4</v>
      </c>
      <c r="J104" s="17">
        <f t="shared" si="19"/>
        <v>1.0003417056875499</v>
      </c>
      <c r="K104">
        <f t="shared" si="21"/>
        <v>-0.12630072287702254</v>
      </c>
      <c r="L104" s="37">
        <f t="shared" si="22"/>
        <v>1.5951872599258444E-2</v>
      </c>
      <c r="M104" s="11"/>
      <c r="N104" s="11"/>
      <c r="O104" s="11">
        <f t="shared" si="23"/>
        <v>-2.6707367744372452</v>
      </c>
      <c r="P104" s="11"/>
      <c r="Q104" s="11">
        <f t="shared" si="24"/>
        <v>-2.6707367744372452</v>
      </c>
      <c r="R104" s="11">
        <f t="shared" si="25"/>
        <v>121</v>
      </c>
      <c r="S104">
        <f t="shared" si="26"/>
        <v>-2.6707367744372452</v>
      </c>
      <c r="T104">
        <f t="shared" si="27"/>
        <v>121</v>
      </c>
      <c r="U104">
        <v>101</v>
      </c>
      <c r="V104">
        <f t="shared" si="28"/>
        <v>0.49180327868852458</v>
      </c>
      <c r="W104">
        <f>SUM($V$4:V104)/U104</f>
        <v>8.927122220418795E-4</v>
      </c>
      <c r="X104">
        <f t="shared" si="29"/>
        <v>7.317313295425268E-6</v>
      </c>
      <c r="Z104">
        <f t="shared" si="30"/>
        <v>0.49180327868852458</v>
      </c>
      <c r="AA104">
        <f>SUM($Z$4:Z104)/U104</f>
        <v>8.927122220418795E-4</v>
      </c>
      <c r="AB104">
        <f t="shared" si="31"/>
        <v>7.317313295425268E-6</v>
      </c>
    </row>
    <row r="105" spans="1:28" ht="15.75" x14ac:dyDescent="0.25">
      <c r="A105" s="2">
        <v>40820</v>
      </c>
      <c r="B105">
        <v>2.4024999999999999</v>
      </c>
      <c r="C105">
        <f t="shared" si="20"/>
        <v>-0.1101851851851853</v>
      </c>
      <c r="D105">
        <v>1.8207</v>
      </c>
      <c r="E105">
        <v>1.1635</v>
      </c>
      <c r="F105">
        <v>11.458</v>
      </c>
      <c r="G105">
        <f t="shared" si="16"/>
        <v>13.278700000000001</v>
      </c>
      <c r="H105">
        <f t="shared" si="17"/>
        <v>15.152083000000001</v>
      </c>
      <c r="I105" s="17">
        <f t="shared" si="18"/>
        <v>3.4165004197017623E-4</v>
      </c>
      <c r="J105" s="17">
        <f t="shared" si="19"/>
        <v>1.0003416500419702</v>
      </c>
      <c r="K105">
        <f t="shared" si="21"/>
        <v>-0.11052683522715548</v>
      </c>
      <c r="L105" s="37">
        <f t="shared" si="22"/>
        <v>1.2216181305330778E-2</v>
      </c>
      <c r="M105" s="11"/>
      <c r="N105" s="11"/>
      <c r="O105" s="11">
        <f t="shared" si="23"/>
        <v>-2.3362807414541109</v>
      </c>
      <c r="P105" s="11"/>
      <c r="Q105" s="11">
        <f t="shared" si="24"/>
        <v>-2.3362807414541109</v>
      </c>
      <c r="R105" s="11">
        <f t="shared" si="25"/>
        <v>120</v>
      </c>
      <c r="S105">
        <f t="shared" si="26"/>
        <v>-2.3362807414541109</v>
      </c>
      <c r="T105">
        <f t="shared" si="27"/>
        <v>120</v>
      </c>
      <c r="U105">
        <v>102</v>
      </c>
      <c r="V105">
        <f t="shared" si="28"/>
        <v>0.48360655737704916</v>
      </c>
      <c r="W105">
        <f>SUM($V$4:V105)/U105</f>
        <v>5.6252009000321472E-3</v>
      </c>
      <c r="X105">
        <f t="shared" si="29"/>
        <v>2.934158442639721E-4</v>
      </c>
      <c r="Z105">
        <f t="shared" si="30"/>
        <v>0.48360655737704916</v>
      </c>
      <c r="AA105">
        <f>SUM($Z$4:Z105)/U105</f>
        <v>5.6252009000321472E-3</v>
      </c>
      <c r="AB105">
        <f t="shared" si="31"/>
        <v>2.934158442639721E-4</v>
      </c>
    </row>
    <row r="106" spans="1:28" ht="15.75" x14ac:dyDescent="0.25">
      <c r="A106" s="2">
        <v>40821</v>
      </c>
      <c r="B106">
        <v>2.2000000000000002</v>
      </c>
      <c r="C106">
        <f t="shared" si="20"/>
        <v>-8.4287200832466047E-2</v>
      </c>
      <c r="D106">
        <v>1.8877000000000002</v>
      </c>
      <c r="E106">
        <v>1.1395999999999999</v>
      </c>
      <c r="F106">
        <v>11.4046</v>
      </c>
      <c r="G106">
        <f t="shared" si="16"/>
        <v>13.292300000000001</v>
      </c>
      <c r="H106">
        <f t="shared" si="17"/>
        <v>14.884382159999999</v>
      </c>
      <c r="I106" s="17">
        <f t="shared" si="18"/>
        <v>3.4197906033650582E-4</v>
      </c>
      <c r="J106" s="17">
        <f t="shared" si="19"/>
        <v>1.0003419790603365</v>
      </c>
      <c r="K106">
        <f t="shared" si="21"/>
        <v>-8.4629179892802553E-2</v>
      </c>
      <c r="L106" s="37">
        <f t="shared" si="22"/>
        <v>7.1620980893283359E-3</v>
      </c>
      <c r="M106" s="11"/>
      <c r="N106" s="11"/>
      <c r="O106" s="11">
        <f t="shared" si="23"/>
        <v>-1.7871600771465743</v>
      </c>
      <c r="P106" s="11"/>
      <c r="Q106" s="11">
        <f t="shared" si="24"/>
        <v>-1.7871600771465743</v>
      </c>
      <c r="R106" s="11">
        <f t="shared" si="25"/>
        <v>115</v>
      </c>
      <c r="S106">
        <f t="shared" si="26"/>
        <v>-1.7871600771465743</v>
      </c>
      <c r="T106">
        <f t="shared" si="27"/>
        <v>115</v>
      </c>
      <c r="U106">
        <v>103</v>
      </c>
      <c r="V106">
        <f t="shared" si="28"/>
        <v>0.44262295081967218</v>
      </c>
      <c r="W106">
        <f>SUM($V$4:V106)/U106</f>
        <v>9.8678975011936999E-3</v>
      </c>
      <c r="X106">
        <f t="shared" si="29"/>
        <v>9.1178784660806192E-4</v>
      </c>
      <c r="Z106">
        <f t="shared" si="30"/>
        <v>0.44262295081967218</v>
      </c>
      <c r="AA106">
        <f>SUM($Z$4:Z106)/U106</f>
        <v>9.8678975011936999E-3</v>
      </c>
      <c r="AB106">
        <f t="shared" si="31"/>
        <v>9.1178784660806192E-4</v>
      </c>
    </row>
    <row r="107" spans="1:28" ht="15.75" x14ac:dyDescent="0.25">
      <c r="A107" s="2">
        <v>40822</v>
      </c>
      <c r="B107">
        <v>2.4005999999999998</v>
      </c>
      <c r="C107">
        <f t="shared" si="20"/>
        <v>9.1181818181818017E-2</v>
      </c>
      <c r="D107">
        <v>1.9872000000000001</v>
      </c>
      <c r="E107">
        <v>1.1584000000000001</v>
      </c>
      <c r="F107">
        <v>11.3207</v>
      </c>
      <c r="G107">
        <f t="shared" si="16"/>
        <v>13.3079</v>
      </c>
      <c r="H107">
        <f t="shared" si="17"/>
        <v>15.10109888</v>
      </c>
      <c r="I107" s="17">
        <f t="shared" si="18"/>
        <v>3.423564152571501E-4</v>
      </c>
      <c r="J107" s="17">
        <f t="shared" si="19"/>
        <v>1.0003423564152572</v>
      </c>
      <c r="K107">
        <f t="shared" si="21"/>
        <v>9.0839461766560867E-2</v>
      </c>
      <c r="L107" s="37">
        <f t="shared" si="22"/>
        <v>8.2518078140384737E-3</v>
      </c>
      <c r="M107" s="11"/>
      <c r="N107" s="11"/>
      <c r="O107" s="11">
        <f t="shared" si="23"/>
        <v>1.9333481668240977</v>
      </c>
      <c r="P107" s="11"/>
      <c r="Q107" s="11">
        <f t="shared" si="24"/>
        <v>1.9333481668240977</v>
      </c>
      <c r="R107" s="11">
        <f t="shared" si="25"/>
        <v>3</v>
      </c>
      <c r="S107">
        <f t="shared" si="26"/>
        <v>1.9333481668240977</v>
      </c>
      <c r="T107">
        <f t="shared" si="27"/>
        <v>3</v>
      </c>
      <c r="U107">
        <v>104</v>
      </c>
      <c r="V107">
        <f t="shared" si="28"/>
        <v>-0.47540983606557374</v>
      </c>
      <c r="W107">
        <f>SUM($V$4:V107)/U107</f>
        <v>5.2017654476670897E-3</v>
      </c>
      <c r="X107">
        <f t="shared" si="29"/>
        <v>2.5582453021313575E-4</v>
      </c>
      <c r="Z107">
        <f t="shared" si="30"/>
        <v>-0.47540983606557374</v>
      </c>
      <c r="AA107">
        <f>SUM($Z$4:Z107)/U107</f>
        <v>5.2017654476670897E-3</v>
      </c>
      <c r="AB107">
        <f t="shared" si="31"/>
        <v>2.5582453021313575E-4</v>
      </c>
    </row>
    <row r="108" spans="1:28" ht="15.75" x14ac:dyDescent="0.25">
      <c r="A108" s="2">
        <v>40823</v>
      </c>
      <c r="B108">
        <v>2.25</v>
      </c>
      <c r="C108">
        <f t="shared" si="20"/>
        <v>-6.273431642089472E-2</v>
      </c>
      <c r="D108">
        <v>2.0764</v>
      </c>
      <c r="E108">
        <v>1.1656</v>
      </c>
      <c r="F108">
        <v>11.3246</v>
      </c>
      <c r="G108">
        <f t="shared" si="16"/>
        <v>13.401</v>
      </c>
      <c r="H108">
        <f t="shared" si="17"/>
        <v>15.276353759999999</v>
      </c>
      <c r="I108" s="17">
        <f t="shared" si="18"/>
        <v>3.4460737337038694E-4</v>
      </c>
      <c r="J108" s="17">
        <f t="shared" si="19"/>
        <v>1.0003446073733704</v>
      </c>
      <c r="K108">
        <f t="shared" si="21"/>
        <v>-6.3078923794265107E-2</v>
      </c>
      <c r="L108" s="37">
        <f t="shared" si="22"/>
        <v>3.9789506270427044E-3</v>
      </c>
      <c r="M108" s="11"/>
      <c r="N108" s="11"/>
      <c r="O108" s="11">
        <f t="shared" si="23"/>
        <v>-1.3301695235715845</v>
      </c>
      <c r="P108" s="11"/>
      <c r="Q108" s="11">
        <f t="shared" si="24"/>
        <v>-1.3301695235715845</v>
      </c>
      <c r="R108" s="11">
        <f t="shared" si="25"/>
        <v>108</v>
      </c>
      <c r="S108">
        <f t="shared" si="26"/>
        <v>-1.3301695235715845</v>
      </c>
      <c r="T108">
        <f t="shared" si="27"/>
        <v>108</v>
      </c>
      <c r="U108">
        <v>105</v>
      </c>
      <c r="V108">
        <f t="shared" si="28"/>
        <v>0.38524590163934425</v>
      </c>
      <c r="W108">
        <f>SUM($V$4:V108)/U108</f>
        <v>8.821233411397348E-3</v>
      </c>
      <c r="X108">
        <f t="shared" si="29"/>
        <v>7.4277151675700484E-4</v>
      </c>
      <c r="Z108">
        <f t="shared" si="30"/>
        <v>0.38524590163934425</v>
      </c>
      <c r="AA108">
        <f>SUM($Z$4:Z108)/U108</f>
        <v>8.821233411397348E-3</v>
      </c>
      <c r="AB108">
        <f t="shared" si="31"/>
        <v>7.4277151675700484E-4</v>
      </c>
    </row>
    <row r="109" spans="1:28" ht="15.75" x14ac:dyDescent="0.25">
      <c r="A109" s="2">
        <v>40826</v>
      </c>
      <c r="B109">
        <v>2.3525</v>
      </c>
      <c r="C109">
        <f t="shared" si="20"/>
        <v>4.5555555555555571E-2</v>
      </c>
      <c r="D109">
        <v>2.0764</v>
      </c>
      <c r="E109">
        <v>1.1837</v>
      </c>
      <c r="F109">
        <v>11.1838</v>
      </c>
      <c r="G109">
        <f t="shared" si="16"/>
        <v>13.260199999999999</v>
      </c>
      <c r="H109">
        <f t="shared" si="17"/>
        <v>15.314664059999998</v>
      </c>
      <c r="I109" s="17">
        <f t="shared" si="18"/>
        <v>3.4120241697710441E-4</v>
      </c>
      <c r="J109" s="17">
        <f t="shared" si="19"/>
        <v>1.0003412024169771</v>
      </c>
      <c r="K109">
        <f t="shared" si="21"/>
        <v>4.5214353138578467E-2</v>
      </c>
      <c r="L109" s="37">
        <f t="shared" si="22"/>
        <v>2.0443377297400807E-3</v>
      </c>
      <c r="M109" s="11"/>
      <c r="N109" s="11"/>
      <c r="O109" s="11">
        <f t="shared" si="23"/>
        <v>0.96592447461800157</v>
      </c>
      <c r="P109" s="11"/>
      <c r="Q109" s="11">
        <f t="shared" si="24"/>
        <v>0.96592447461800157</v>
      </c>
      <c r="R109" s="11">
        <f t="shared" si="25"/>
        <v>21</v>
      </c>
      <c r="S109">
        <f t="shared" si="26"/>
        <v>0.96592447461800157</v>
      </c>
      <c r="T109">
        <f t="shared" si="27"/>
        <v>21</v>
      </c>
      <c r="U109">
        <v>106</v>
      </c>
      <c r="V109">
        <f t="shared" si="28"/>
        <v>-0.32786885245901642</v>
      </c>
      <c r="W109">
        <f>SUM($V$4:V109)/U109</f>
        <v>5.6449118465821237E-3</v>
      </c>
      <c r="X109">
        <f t="shared" si="29"/>
        <v>3.0706301400931085E-4</v>
      </c>
      <c r="Z109">
        <f t="shared" si="30"/>
        <v>-0.32786885245901642</v>
      </c>
      <c r="AA109">
        <f>SUM($Z$4:Z109)/U109</f>
        <v>5.6449118465821237E-3</v>
      </c>
      <c r="AB109">
        <f t="shared" si="31"/>
        <v>3.0706301400931085E-4</v>
      </c>
    </row>
    <row r="110" spans="1:28" ht="15.75" x14ac:dyDescent="0.25">
      <c r="A110" s="2">
        <v>40827</v>
      </c>
      <c r="B110">
        <v>2.2999999999999998</v>
      </c>
      <c r="C110">
        <f t="shared" si="20"/>
        <v>-2.2316684378321027E-2</v>
      </c>
      <c r="D110">
        <v>2.1496</v>
      </c>
      <c r="E110">
        <v>1.1836</v>
      </c>
      <c r="F110">
        <v>11.151</v>
      </c>
      <c r="G110">
        <f t="shared" si="16"/>
        <v>13.300599999999999</v>
      </c>
      <c r="H110">
        <f t="shared" si="17"/>
        <v>15.3479236</v>
      </c>
      <c r="I110" s="17">
        <f t="shared" si="18"/>
        <v>3.4217983895601378E-4</v>
      </c>
      <c r="J110" s="17">
        <f t="shared" si="19"/>
        <v>1.000342179838956</v>
      </c>
      <c r="K110">
        <f t="shared" si="21"/>
        <v>-2.2658864217277041E-2</v>
      </c>
      <c r="L110" s="37">
        <f t="shared" si="22"/>
        <v>5.1342412761699787E-4</v>
      </c>
      <c r="M110" s="11"/>
      <c r="N110" s="11"/>
      <c r="O110" s="11">
        <f t="shared" si="23"/>
        <v>-0.47318557243929132</v>
      </c>
      <c r="P110" s="11"/>
      <c r="Q110" s="11">
        <f t="shared" si="24"/>
        <v>-0.47318557243929132</v>
      </c>
      <c r="R110" s="11">
        <f t="shared" si="25"/>
        <v>87</v>
      </c>
      <c r="S110">
        <f t="shared" si="26"/>
        <v>-0.47318557243929132</v>
      </c>
      <c r="T110">
        <f t="shared" si="27"/>
        <v>87</v>
      </c>
      <c r="U110">
        <v>107</v>
      </c>
      <c r="V110">
        <f t="shared" si="28"/>
        <v>0.21311475409836067</v>
      </c>
      <c r="W110">
        <f>SUM($V$4:V110)/U110</f>
        <v>7.5838823349165026E-3</v>
      </c>
      <c r="X110">
        <f t="shared" si="29"/>
        <v>5.5946672962498803E-4</v>
      </c>
      <c r="Z110">
        <f t="shared" si="30"/>
        <v>0.21311475409836067</v>
      </c>
      <c r="AA110">
        <f>SUM($Z$4:Z110)/U110</f>
        <v>7.5838823349165026E-3</v>
      </c>
      <c r="AB110">
        <f t="shared" si="31"/>
        <v>5.5946672962498803E-4</v>
      </c>
    </row>
    <row r="111" spans="1:28" ht="15.75" x14ac:dyDescent="0.25">
      <c r="A111" s="2">
        <v>40828</v>
      </c>
      <c r="B111">
        <v>2.2749999999999999</v>
      </c>
      <c r="C111">
        <f t="shared" si="20"/>
        <v>-1.0869565217391266E-2</v>
      </c>
      <c r="D111">
        <v>2.2101000000000002</v>
      </c>
      <c r="E111">
        <v>1.1811</v>
      </c>
      <c r="F111">
        <v>11.1289</v>
      </c>
      <c r="G111">
        <f t="shared" si="16"/>
        <v>13.339</v>
      </c>
      <c r="H111">
        <f t="shared" si="17"/>
        <v>15.354443790000001</v>
      </c>
      <c r="I111" s="17">
        <f t="shared" si="18"/>
        <v>3.4310855157726472E-4</v>
      </c>
      <c r="J111" s="17">
        <f t="shared" si="19"/>
        <v>1.0003431085515773</v>
      </c>
      <c r="K111">
        <f t="shared" si="21"/>
        <v>-1.1212673768968531E-2</v>
      </c>
      <c r="L111" s="37">
        <f t="shared" si="22"/>
        <v>1.2572405304931496E-4</v>
      </c>
      <c r="M111" s="11"/>
      <c r="N111" s="11"/>
      <c r="O111" s="11">
        <f t="shared" si="23"/>
        <v>-0.23046978450588496</v>
      </c>
      <c r="P111" s="11"/>
      <c r="Q111" s="11">
        <f t="shared" si="24"/>
        <v>-0.23046978450588496</v>
      </c>
      <c r="R111" s="11">
        <f t="shared" si="25"/>
        <v>66</v>
      </c>
      <c r="S111">
        <f t="shared" si="26"/>
        <v>-0.23046978450588496</v>
      </c>
      <c r="T111">
        <f t="shared" si="27"/>
        <v>66</v>
      </c>
      <c r="U111">
        <v>108</v>
      </c>
      <c r="V111">
        <f t="shared" si="28"/>
        <v>4.0983606557377095E-2</v>
      </c>
      <c r="W111">
        <f>SUM($V$4:V111)/U111</f>
        <v>7.8931390406800275E-3</v>
      </c>
      <c r="X111">
        <f t="shared" si="29"/>
        <v>6.1168886753407105E-4</v>
      </c>
      <c r="Z111">
        <f t="shared" si="30"/>
        <v>4.0983606557377095E-2</v>
      </c>
      <c r="AA111">
        <f>SUM($Z$4:Z111)/U111</f>
        <v>7.8931390406800275E-3</v>
      </c>
      <c r="AB111">
        <f t="shared" si="31"/>
        <v>6.1168886753407105E-4</v>
      </c>
    </row>
    <row r="112" spans="1:28" ht="15.75" x14ac:dyDescent="0.25">
      <c r="A112" s="2">
        <v>40829</v>
      </c>
      <c r="B112">
        <v>2.2250000000000001</v>
      </c>
      <c r="C112">
        <f t="shared" si="20"/>
        <v>-2.19780219780219E-2</v>
      </c>
      <c r="D112">
        <v>2.1833999999999998</v>
      </c>
      <c r="E112">
        <v>1.1827000000000001</v>
      </c>
      <c r="F112">
        <v>11.135199999999999</v>
      </c>
      <c r="G112">
        <f t="shared" si="16"/>
        <v>13.3186</v>
      </c>
      <c r="H112">
        <f t="shared" si="17"/>
        <v>15.353001040000002</v>
      </c>
      <c r="I112" s="17">
        <f t="shared" si="18"/>
        <v>3.4261521207490375E-4</v>
      </c>
      <c r="J112" s="17">
        <f t="shared" si="19"/>
        <v>1.0003426152120749</v>
      </c>
      <c r="K112">
        <f t="shared" si="21"/>
        <v>-2.2320637190096804E-2</v>
      </c>
      <c r="L112" s="37">
        <f t="shared" si="22"/>
        <v>4.9821084457193259E-4</v>
      </c>
      <c r="M112" s="11"/>
      <c r="N112" s="11"/>
      <c r="O112" s="11">
        <f t="shared" si="23"/>
        <v>-0.46600483900091022</v>
      </c>
      <c r="P112" s="11"/>
      <c r="Q112" s="11">
        <f t="shared" si="24"/>
        <v>-0.46600483900091022</v>
      </c>
      <c r="R112" s="11">
        <f t="shared" si="25"/>
        <v>85</v>
      </c>
      <c r="S112">
        <f t="shared" si="26"/>
        <v>-0.46600483900091022</v>
      </c>
      <c r="T112">
        <f t="shared" si="27"/>
        <v>85</v>
      </c>
      <c r="U112">
        <v>109</v>
      </c>
      <c r="V112">
        <f t="shared" si="28"/>
        <v>0.19672131147540983</v>
      </c>
      <c r="W112">
        <f>SUM($V$4:V112)/U112</f>
        <v>9.6255075951270901E-3</v>
      </c>
      <c r="X112">
        <f t="shared" si="29"/>
        <v>9.180812013235975E-4</v>
      </c>
      <c r="Z112">
        <f t="shared" si="30"/>
        <v>0.19672131147540983</v>
      </c>
      <c r="AA112">
        <f>SUM($Z$4:Z112)/U112</f>
        <v>9.6255075951270901E-3</v>
      </c>
      <c r="AB112">
        <f t="shared" si="31"/>
        <v>9.180812013235975E-4</v>
      </c>
    </row>
    <row r="113" spans="1:29" ht="15.75" x14ac:dyDescent="0.25">
      <c r="A113" s="2">
        <v>40830</v>
      </c>
      <c r="B113">
        <v>2.1749999999999998</v>
      </c>
      <c r="C113">
        <f t="shared" si="20"/>
        <v>-2.2471910112359668E-2</v>
      </c>
      <c r="D113">
        <v>2.2477</v>
      </c>
      <c r="E113">
        <v>1.1615</v>
      </c>
      <c r="F113">
        <v>11.0877</v>
      </c>
      <c r="G113">
        <f t="shared" si="16"/>
        <v>13.3354</v>
      </c>
      <c r="H113">
        <f t="shared" si="17"/>
        <v>15.12606355</v>
      </c>
      <c r="I113" s="17">
        <f t="shared" si="18"/>
        <v>3.4302149810017113E-4</v>
      </c>
      <c r="J113" s="17">
        <f t="shared" si="19"/>
        <v>1.0003430214981002</v>
      </c>
      <c r="K113">
        <f t="shared" si="21"/>
        <v>-2.2814931610459839E-2</v>
      </c>
      <c r="L113" s="37">
        <f t="shared" si="22"/>
        <v>5.2052110438995959E-4</v>
      </c>
      <c r="M113" s="11"/>
      <c r="N113" s="11"/>
      <c r="O113" s="11">
        <f t="shared" si="23"/>
        <v>-0.47647685785486743</v>
      </c>
      <c r="P113" s="11"/>
      <c r="Q113" s="11">
        <f t="shared" si="24"/>
        <v>-0.47647685785486743</v>
      </c>
      <c r="R113" s="11">
        <f t="shared" si="25"/>
        <v>88</v>
      </c>
      <c r="S113">
        <f t="shared" si="26"/>
        <v>-0.47647685785486743</v>
      </c>
      <c r="T113">
        <f t="shared" si="27"/>
        <v>88</v>
      </c>
      <c r="U113">
        <v>110</v>
      </c>
      <c r="V113">
        <f t="shared" si="28"/>
        <v>0.22131147540983609</v>
      </c>
      <c r="W113">
        <f>SUM($V$4:V113)/U113</f>
        <v>1.1549925484351716E-2</v>
      </c>
      <c r="X113">
        <f t="shared" si="29"/>
        <v>1.3340077869407722E-3</v>
      </c>
      <c r="Z113">
        <f t="shared" si="30"/>
        <v>0.22131147540983609</v>
      </c>
      <c r="AA113">
        <f>SUM($Z$4:Z113)/U113</f>
        <v>1.1549925484351716E-2</v>
      </c>
      <c r="AB113">
        <f t="shared" si="31"/>
        <v>1.3340077869407722E-3</v>
      </c>
    </row>
    <row r="114" spans="1:29" ht="15.75" x14ac:dyDescent="0.25">
      <c r="A114" s="2">
        <v>40833</v>
      </c>
      <c r="B114">
        <v>2.06</v>
      </c>
      <c r="C114">
        <f t="shared" si="20"/>
        <v>-5.28735632183907E-2</v>
      </c>
      <c r="D114">
        <v>2.1549999999999998</v>
      </c>
      <c r="E114">
        <v>1.1638999999999999</v>
      </c>
      <c r="F114">
        <v>10.860900000000001</v>
      </c>
      <c r="G114">
        <f t="shared" si="16"/>
        <v>13.0159</v>
      </c>
      <c r="H114">
        <f t="shared" si="17"/>
        <v>14.79600151</v>
      </c>
      <c r="I114" s="17">
        <f t="shared" si="18"/>
        <v>3.3528449882247457E-4</v>
      </c>
      <c r="J114" s="17">
        <f t="shared" si="19"/>
        <v>1.0003352844988225</v>
      </c>
      <c r="K114">
        <f t="shared" si="21"/>
        <v>-5.3208847717213174E-2</v>
      </c>
      <c r="L114" s="37">
        <f t="shared" si="22"/>
        <v>2.8311814753935816E-3</v>
      </c>
      <c r="M114" s="11"/>
      <c r="N114" s="11"/>
      <c r="O114" s="11">
        <f t="shared" si="23"/>
        <v>-1.1210898023320766</v>
      </c>
      <c r="P114" s="11"/>
      <c r="Q114" s="11">
        <f t="shared" si="24"/>
        <v>-1.1210898023320766</v>
      </c>
      <c r="R114" s="11">
        <f t="shared" si="25"/>
        <v>105</v>
      </c>
      <c r="S114">
        <f t="shared" si="26"/>
        <v>-1.1210898023320766</v>
      </c>
      <c r="T114">
        <f t="shared" si="27"/>
        <v>105</v>
      </c>
      <c r="U114">
        <v>111</v>
      </c>
      <c r="V114">
        <f t="shared" si="28"/>
        <v>0.36065573770491799</v>
      </c>
      <c r="W114">
        <f>SUM($V$4:V114)/U114</f>
        <v>1.4695022891744205E-2</v>
      </c>
      <c r="X114">
        <f t="shared" si="29"/>
        <v>2.1790682231423975E-3</v>
      </c>
      <c r="Z114">
        <f t="shared" si="30"/>
        <v>0.36065573770491799</v>
      </c>
      <c r="AA114">
        <f>SUM($Z$4:Z114)/U114</f>
        <v>1.4695022891744205E-2</v>
      </c>
      <c r="AB114">
        <f t="shared" si="31"/>
        <v>2.1790682231423975E-3</v>
      </c>
    </row>
    <row r="115" spans="1:29" ht="15.75" x14ac:dyDescent="0.25">
      <c r="A115" s="2">
        <v>40834</v>
      </c>
      <c r="B115">
        <v>2.0299999999999998</v>
      </c>
      <c r="C115">
        <f t="shared" si="20"/>
        <v>-1.4563106796116625E-2</v>
      </c>
      <c r="D115">
        <v>2.1762999999999999</v>
      </c>
      <c r="E115">
        <v>1.1545000000000001</v>
      </c>
      <c r="F115">
        <v>11.128</v>
      </c>
      <c r="G115">
        <f t="shared" si="16"/>
        <v>13.3043</v>
      </c>
      <c r="H115">
        <f t="shared" si="17"/>
        <v>15.023576</v>
      </c>
      <c r="I115" s="17">
        <f t="shared" si="18"/>
        <v>3.4226933795111769E-4</v>
      </c>
      <c r="J115" s="17">
        <f t="shared" si="19"/>
        <v>1.0003422693379511</v>
      </c>
      <c r="K115">
        <f t="shared" si="21"/>
        <v>-1.4905376134067743E-2</v>
      </c>
      <c r="L115" s="37">
        <f t="shared" si="22"/>
        <v>2.2217023769803624E-4</v>
      </c>
      <c r="M115" s="11"/>
      <c r="N115" s="11"/>
      <c r="O115" s="11">
        <f t="shared" si="23"/>
        <v>-0.30878475982342229</v>
      </c>
      <c r="P115" s="11"/>
      <c r="Q115" s="11">
        <f t="shared" si="24"/>
        <v>-0.30878475982342229</v>
      </c>
      <c r="R115" s="11">
        <f t="shared" si="25"/>
        <v>76</v>
      </c>
      <c r="S115">
        <f t="shared" si="26"/>
        <v>-0.30878475982342229</v>
      </c>
      <c r="T115">
        <f t="shared" si="27"/>
        <v>76</v>
      </c>
      <c r="U115">
        <v>112</v>
      </c>
      <c r="V115">
        <f t="shared" si="28"/>
        <v>0.12295081967213117</v>
      </c>
      <c r="W115">
        <f>SUM($V$4:V115)/U115</f>
        <v>1.5661592505854801E-2</v>
      </c>
      <c r="X115">
        <f t="shared" si="29"/>
        <v>2.4974521581616451E-3</v>
      </c>
      <c r="Z115">
        <f t="shared" si="30"/>
        <v>0.12295081967213117</v>
      </c>
      <c r="AA115">
        <f>SUM($Z$4:Z115)/U115</f>
        <v>1.5661592505854801E-2</v>
      </c>
      <c r="AB115">
        <f t="shared" si="31"/>
        <v>2.4974521581616451E-3</v>
      </c>
    </row>
    <row r="116" spans="1:29" ht="15.75" x14ac:dyDescent="0.25">
      <c r="A116" s="2">
        <v>40835</v>
      </c>
      <c r="B116">
        <v>2.19</v>
      </c>
      <c r="C116">
        <f t="shared" si="20"/>
        <v>7.8817733990147867E-2</v>
      </c>
      <c r="D116">
        <v>2.1602999999999999</v>
      </c>
      <c r="E116">
        <v>1.1388</v>
      </c>
      <c r="F116">
        <v>11.220700000000001</v>
      </c>
      <c r="G116">
        <f t="shared" si="16"/>
        <v>13.381</v>
      </c>
      <c r="H116">
        <f t="shared" si="17"/>
        <v>14.938433160000001</v>
      </c>
      <c r="I116" s="17">
        <f t="shared" si="18"/>
        <v>3.4412397177741028E-4</v>
      </c>
      <c r="J116" s="17">
        <f t="shared" si="19"/>
        <v>1.0003441239717774</v>
      </c>
      <c r="K116">
        <f t="shared" si="21"/>
        <v>7.8473610018370457E-2</v>
      </c>
      <c r="L116" s="37">
        <f t="shared" si="22"/>
        <v>6.1581074693152918E-3</v>
      </c>
      <c r="M116" s="11"/>
      <c r="N116" s="11"/>
      <c r="O116" s="11">
        <f t="shared" si="23"/>
        <v>1.6711897674515479</v>
      </c>
      <c r="P116" s="11"/>
      <c r="Q116" s="11">
        <f t="shared" si="24"/>
        <v>1.6711897674515479</v>
      </c>
      <c r="R116" s="11">
        <f t="shared" si="25"/>
        <v>7</v>
      </c>
      <c r="S116">
        <f t="shared" si="26"/>
        <v>1.6711897674515479</v>
      </c>
      <c r="T116">
        <f t="shared" si="27"/>
        <v>7</v>
      </c>
      <c r="U116">
        <v>113</v>
      </c>
      <c r="V116">
        <f t="shared" si="28"/>
        <v>-0.44262295081967212</v>
      </c>
      <c r="W116">
        <f>SUM($V$4:V116)/U116</f>
        <v>1.1605977078195271E-2</v>
      </c>
      <c r="X116">
        <f t="shared" si="29"/>
        <v>1.3837230495612844E-3</v>
      </c>
      <c r="Z116">
        <f t="shared" si="30"/>
        <v>-0.44262295081967212</v>
      </c>
      <c r="AA116">
        <f>SUM($Z$4:Z116)/U116</f>
        <v>1.1605977078195271E-2</v>
      </c>
      <c r="AB116">
        <f t="shared" si="31"/>
        <v>1.3837230495612844E-3</v>
      </c>
    </row>
    <row r="117" spans="1:29" ht="15.75" x14ac:dyDescent="0.25">
      <c r="A117" s="2">
        <v>40836</v>
      </c>
      <c r="B117">
        <v>2.13</v>
      </c>
      <c r="C117">
        <f t="shared" si="20"/>
        <v>-2.7397260273972629E-2</v>
      </c>
      <c r="D117">
        <v>2.1888000000000001</v>
      </c>
      <c r="E117">
        <v>1.1351</v>
      </c>
      <c r="F117">
        <v>11.1515</v>
      </c>
      <c r="G117">
        <f t="shared" si="16"/>
        <v>13.340300000000001</v>
      </c>
      <c r="H117">
        <f t="shared" si="17"/>
        <v>14.84686765</v>
      </c>
      <c r="I117" s="17">
        <f t="shared" si="18"/>
        <v>3.4313998687762748E-4</v>
      </c>
      <c r="J117" s="17">
        <f t="shared" si="19"/>
        <v>1.0003431399868776</v>
      </c>
      <c r="K117">
        <f t="shared" si="21"/>
        <v>-2.7740400260850256E-2</v>
      </c>
      <c r="L117" s="37">
        <f t="shared" si="22"/>
        <v>7.69529806632181E-4</v>
      </c>
      <c r="M117" s="11"/>
      <c r="N117" s="11"/>
      <c r="O117" s="11">
        <f t="shared" si="23"/>
        <v>-0.5809101417682605</v>
      </c>
      <c r="P117" s="11"/>
      <c r="Q117" s="11">
        <f t="shared" si="24"/>
        <v>-0.5809101417682605</v>
      </c>
      <c r="R117" s="11">
        <f t="shared" si="25"/>
        <v>94</v>
      </c>
      <c r="S117">
        <f t="shared" si="26"/>
        <v>-0.5809101417682605</v>
      </c>
      <c r="T117">
        <f t="shared" si="27"/>
        <v>94</v>
      </c>
      <c r="U117">
        <v>114</v>
      </c>
      <c r="V117">
        <f t="shared" si="28"/>
        <v>0.27049180327868849</v>
      </c>
      <c r="W117">
        <f>SUM($V$4:V117)/U117</f>
        <v>1.3876905378199599E-2</v>
      </c>
      <c r="X117">
        <f t="shared" si="29"/>
        <v>1.9957099388915964E-3</v>
      </c>
      <c r="Z117">
        <f t="shared" si="30"/>
        <v>0.27049180327868849</v>
      </c>
      <c r="AA117">
        <f>SUM($Z$4:Z117)/U117</f>
        <v>1.3876905378199599E-2</v>
      </c>
      <c r="AB117">
        <f t="shared" si="31"/>
        <v>1.9957099388915964E-3</v>
      </c>
    </row>
    <row r="118" spans="1:29" ht="15.75" x14ac:dyDescent="0.25">
      <c r="A118" s="2">
        <v>40837</v>
      </c>
      <c r="B118">
        <v>2.25</v>
      </c>
      <c r="C118">
        <f t="shared" si="20"/>
        <v>5.6338028169014134E-2</v>
      </c>
      <c r="D118">
        <v>2.2191999999999998</v>
      </c>
      <c r="E118">
        <v>1.1421999999999999</v>
      </c>
      <c r="F118">
        <v>11.116</v>
      </c>
      <c r="G118">
        <f t="shared" si="16"/>
        <v>13.3352</v>
      </c>
      <c r="H118">
        <f t="shared" si="17"/>
        <v>14.915895199999998</v>
      </c>
      <c r="I118" s="17">
        <f t="shared" si="18"/>
        <v>3.4301666171510092E-4</v>
      </c>
      <c r="J118" s="17">
        <f t="shared" si="19"/>
        <v>1.0003430166617151</v>
      </c>
      <c r="K118">
        <f t="shared" si="21"/>
        <v>5.5995011507299033E-2</v>
      </c>
      <c r="L118" s="37">
        <f t="shared" si="22"/>
        <v>3.135441313702551E-3</v>
      </c>
      <c r="M118" s="11"/>
      <c r="N118" s="11"/>
      <c r="O118" s="11">
        <f t="shared" si="23"/>
        <v>1.1945476154671273</v>
      </c>
      <c r="P118" s="11"/>
      <c r="Q118" s="11">
        <f t="shared" si="24"/>
        <v>1.1945476154671273</v>
      </c>
      <c r="R118" s="11">
        <f t="shared" si="25"/>
        <v>11</v>
      </c>
      <c r="S118">
        <f t="shared" si="26"/>
        <v>1.1945476154671273</v>
      </c>
      <c r="T118">
        <f t="shared" si="27"/>
        <v>11</v>
      </c>
      <c r="U118">
        <v>115</v>
      </c>
      <c r="V118">
        <f t="shared" si="28"/>
        <v>-0.4098360655737705</v>
      </c>
      <c r="W118">
        <f>SUM($V$4:V118)/U118</f>
        <v>1.0192444761225945E-2</v>
      </c>
      <c r="X118">
        <f t="shared" si="29"/>
        <v>1.086080179474896E-3</v>
      </c>
      <c r="Z118">
        <f t="shared" si="30"/>
        <v>-0.4098360655737705</v>
      </c>
      <c r="AA118">
        <f>SUM($Z$4:Z118)/U118</f>
        <v>1.0192444761225945E-2</v>
      </c>
      <c r="AB118">
        <f t="shared" si="31"/>
        <v>1.086080179474896E-3</v>
      </c>
    </row>
    <row r="119" spans="1:29" ht="15.75" x14ac:dyDescent="0.25">
      <c r="A119" s="2">
        <v>40840</v>
      </c>
      <c r="B119">
        <v>2.39</v>
      </c>
      <c r="C119">
        <f t="shared" si="20"/>
        <v>6.2222222222222276E-2</v>
      </c>
      <c r="D119">
        <v>2.2336</v>
      </c>
      <c r="E119">
        <v>1.1342000000000001</v>
      </c>
      <c r="F119">
        <v>11.0426</v>
      </c>
      <c r="G119">
        <f t="shared" si="16"/>
        <v>13.276199999999999</v>
      </c>
      <c r="H119">
        <f t="shared" si="17"/>
        <v>14.758116920000003</v>
      </c>
      <c r="I119" s="17">
        <f t="shared" si="18"/>
        <v>3.4158955636676147E-4</v>
      </c>
      <c r="J119" s="17">
        <f t="shared" si="19"/>
        <v>1.0003415895563668</v>
      </c>
      <c r="K119">
        <f t="shared" si="21"/>
        <v>6.1880632665855514E-2</v>
      </c>
      <c r="L119" s="37">
        <f t="shared" si="22"/>
        <v>3.8292126991265447E-3</v>
      </c>
      <c r="M119" s="11"/>
      <c r="N119" s="11"/>
      <c r="O119" s="11">
        <f t="shared" si="23"/>
        <v>1.3193114775270272</v>
      </c>
      <c r="P119" s="11"/>
      <c r="Q119" s="11">
        <f t="shared" si="24"/>
        <v>1.3193114775270272</v>
      </c>
      <c r="R119" s="11">
        <f t="shared" si="25"/>
        <v>9</v>
      </c>
      <c r="S119">
        <f t="shared" si="26"/>
        <v>1.3193114775270272</v>
      </c>
      <c r="T119">
        <f t="shared" si="27"/>
        <v>9</v>
      </c>
      <c r="U119">
        <v>116</v>
      </c>
      <c r="V119">
        <f t="shared" si="28"/>
        <v>-0.42622950819672134</v>
      </c>
      <c r="W119">
        <f>SUM($V$4:V119)/U119</f>
        <v>6.4301865460712274E-3</v>
      </c>
      <c r="X119">
        <f t="shared" si="29"/>
        <v>4.3602606236399532E-4</v>
      </c>
      <c r="Z119">
        <f t="shared" si="30"/>
        <v>-0.42622950819672134</v>
      </c>
      <c r="AA119">
        <f>SUM($Z$4:Z119)/U119</f>
        <v>6.4301865460712274E-3</v>
      </c>
      <c r="AB119">
        <f t="shared" si="31"/>
        <v>4.3602606236399532E-4</v>
      </c>
    </row>
    <row r="120" spans="1:29" ht="15.75" x14ac:dyDescent="0.25">
      <c r="A120" s="2">
        <v>40841</v>
      </c>
      <c r="B120">
        <v>2.68</v>
      </c>
      <c r="C120">
        <f t="shared" si="20"/>
        <v>0.12133891213389122</v>
      </c>
      <c r="D120">
        <v>2.1089000000000002</v>
      </c>
      <c r="E120">
        <v>1.0966</v>
      </c>
      <c r="F120">
        <v>11.1204</v>
      </c>
      <c r="G120">
        <f t="shared" si="16"/>
        <v>13.2293</v>
      </c>
      <c r="H120">
        <f t="shared" si="17"/>
        <v>14.30353064</v>
      </c>
      <c r="I120" s="17">
        <f t="shared" si="18"/>
        <v>3.4045459963039093E-4</v>
      </c>
      <c r="J120" s="17">
        <f t="shared" si="19"/>
        <v>1.0003404545996304</v>
      </c>
      <c r="K120">
        <f t="shared" si="21"/>
        <v>0.12099845753426083</v>
      </c>
      <c r="L120" s="37">
        <f t="shared" si="22"/>
        <v>1.4640626725670323E-2</v>
      </c>
      <c r="M120" s="11"/>
      <c r="N120" s="11"/>
      <c r="O120" s="11">
        <f t="shared" si="23"/>
        <v>2.5727756697142397</v>
      </c>
      <c r="P120" s="11"/>
      <c r="Q120" s="11">
        <f t="shared" si="24"/>
        <v>2.5727756697142397</v>
      </c>
      <c r="R120" s="11">
        <f t="shared" si="25"/>
        <v>1</v>
      </c>
      <c r="S120">
        <f t="shared" si="26"/>
        <v>2.5727756697142397</v>
      </c>
      <c r="T120">
        <f t="shared" si="27"/>
        <v>2</v>
      </c>
      <c r="U120">
        <v>117</v>
      </c>
      <c r="V120">
        <f t="shared" si="28"/>
        <v>-0.49180327868852458</v>
      </c>
      <c r="W120">
        <f>SUM($V$4:V120)/U120</f>
        <v>2.1717808603054509E-3</v>
      </c>
      <c r="X120">
        <f t="shared" si="29"/>
        <v>5.0167814209738445E-5</v>
      </c>
      <c r="Z120">
        <f t="shared" si="30"/>
        <v>-0.48360655737704916</v>
      </c>
      <c r="AA120">
        <f>SUM($Z$4:Z120)/U120</f>
        <v>2.2418383074120783E-3</v>
      </c>
      <c r="AB120">
        <f t="shared" si="31"/>
        <v>5.34566511454445E-5</v>
      </c>
    </row>
    <row r="121" spans="1:29" ht="15.75" x14ac:dyDescent="0.25">
      <c r="A121" s="2">
        <v>40842</v>
      </c>
      <c r="B121">
        <v>2.61</v>
      </c>
      <c r="C121">
        <f t="shared" si="20"/>
        <v>-2.611940298507473E-2</v>
      </c>
      <c r="D121">
        <v>2.2040999999999999</v>
      </c>
      <c r="E121">
        <v>1.0918000000000001</v>
      </c>
      <c r="F121">
        <v>11.065799999999999</v>
      </c>
      <c r="G121">
        <f t="shared" si="16"/>
        <v>13.2699</v>
      </c>
      <c r="H121">
        <f t="shared" si="17"/>
        <v>14.285740440000001</v>
      </c>
      <c r="I121" s="17">
        <f t="shared" si="18"/>
        <v>3.414371267411731E-4</v>
      </c>
      <c r="J121" s="17">
        <f t="shared" si="19"/>
        <v>1.0003414371267412</v>
      </c>
      <c r="K121">
        <f t="shared" si="21"/>
        <v>-2.6460840111815903E-2</v>
      </c>
      <c r="L121" s="37">
        <f t="shared" si="22"/>
        <v>7.0017605942308543E-4</v>
      </c>
      <c r="M121" s="11"/>
      <c r="N121" s="11"/>
      <c r="O121" s="11">
        <f t="shared" si="23"/>
        <v>-0.55381545232011575</v>
      </c>
      <c r="P121" s="11"/>
      <c r="Q121" s="11">
        <f t="shared" si="24"/>
        <v>-0.55381545232011575</v>
      </c>
      <c r="R121" s="11">
        <f t="shared" si="25"/>
        <v>93</v>
      </c>
      <c r="S121">
        <f t="shared" si="26"/>
        <v>-0.55381545232011575</v>
      </c>
      <c r="T121">
        <f t="shared" si="27"/>
        <v>93</v>
      </c>
      <c r="U121">
        <v>118</v>
      </c>
      <c r="V121">
        <f t="shared" si="28"/>
        <v>0.26229508196721307</v>
      </c>
      <c r="W121">
        <f>SUM($V$4:V121)/U121</f>
        <v>4.3762156154487355E-3</v>
      </c>
      <c r="X121">
        <f t="shared" si="29"/>
        <v>2.0544082248380799E-4</v>
      </c>
      <c r="Z121">
        <f t="shared" si="30"/>
        <v>0.26229508196721307</v>
      </c>
      <c r="AA121">
        <f>SUM($Z$4:Z121)/U121</f>
        <v>4.445679355376494E-3</v>
      </c>
      <c r="AB121">
        <f t="shared" si="31"/>
        <v>2.1201451471244086E-4</v>
      </c>
    </row>
    <row r="122" spans="1:29" ht="15.75" x14ac:dyDescent="0.25">
      <c r="A122" s="2">
        <v>40843</v>
      </c>
      <c r="B122">
        <v>2.69</v>
      </c>
      <c r="C122">
        <f t="shared" si="20"/>
        <v>3.0651340996168612E-2</v>
      </c>
      <c r="D122">
        <v>2.3963999999999999</v>
      </c>
      <c r="E122">
        <v>1.0819000000000001</v>
      </c>
      <c r="F122">
        <v>10.9068</v>
      </c>
      <c r="G122">
        <f t="shared" si="16"/>
        <v>13.3032</v>
      </c>
      <c r="H122">
        <f t="shared" si="17"/>
        <v>14.196466920000001</v>
      </c>
      <c r="I122" s="17">
        <f t="shared" si="18"/>
        <v>3.4224273044625164E-4</v>
      </c>
      <c r="J122" s="17">
        <f t="shared" si="19"/>
        <v>1.0003422427304463</v>
      </c>
      <c r="K122">
        <f t="shared" si="21"/>
        <v>3.030909826572236E-2</v>
      </c>
      <c r="L122" s="37">
        <f t="shared" si="22"/>
        <v>9.1864143768121418E-4</v>
      </c>
      <c r="M122" s="11"/>
      <c r="N122" s="11"/>
      <c r="O122" s="11">
        <f t="shared" si="23"/>
        <v>0.649907131786713</v>
      </c>
      <c r="P122" s="11"/>
      <c r="Q122" s="11">
        <f t="shared" si="24"/>
        <v>0.649907131786713</v>
      </c>
      <c r="R122" s="11">
        <f t="shared" si="25"/>
        <v>32</v>
      </c>
      <c r="S122">
        <f t="shared" si="26"/>
        <v>0.649907131786713</v>
      </c>
      <c r="T122">
        <f t="shared" si="27"/>
        <v>32</v>
      </c>
      <c r="U122">
        <v>119</v>
      </c>
      <c r="V122">
        <f t="shared" si="28"/>
        <v>-0.23770491803278687</v>
      </c>
      <c r="W122">
        <f>SUM($V$4:V122)/U122</f>
        <v>2.3419203747072604E-3</v>
      </c>
      <c r="X122">
        <f t="shared" si="29"/>
        <v>5.9333303084982759E-5</v>
      </c>
      <c r="Z122">
        <f t="shared" si="30"/>
        <v>-0.23770491803278687</v>
      </c>
      <c r="AA122">
        <f>SUM($Z$4:Z122)/U122</f>
        <v>2.4108003857280622E-3</v>
      </c>
      <c r="AB122">
        <f t="shared" si="31"/>
        <v>6.2874823770851115E-5</v>
      </c>
    </row>
    <row r="123" spans="1:29" s="25" customFormat="1" ht="16.5" thickBot="1" x14ac:dyDescent="0.3">
      <c r="A123" s="24">
        <v>40844</v>
      </c>
      <c r="B123" s="25">
        <v>2.64</v>
      </c>
      <c r="C123" s="25">
        <f t="shared" si="20"/>
        <v>-1.8587360594795474E-2</v>
      </c>
      <c r="D123" s="25">
        <v>2.3167</v>
      </c>
      <c r="E123" s="25">
        <v>1.0733999999999999</v>
      </c>
      <c r="F123" s="25">
        <v>10.795500000000001</v>
      </c>
      <c r="G123" s="25">
        <f t="shared" si="16"/>
        <v>13.112200000000001</v>
      </c>
      <c r="H123" s="25">
        <f t="shared" si="17"/>
        <v>13.904589699999999</v>
      </c>
      <c r="I123" s="33">
        <f t="shared" si="18"/>
        <v>3.3761878987537131E-4</v>
      </c>
      <c r="J123" s="33">
        <f t="shared" si="19"/>
        <v>1.0003376187898754</v>
      </c>
      <c r="K123" s="25">
        <f t="shared" si="21"/>
        <v>-1.8924979384670845E-2</v>
      </c>
      <c r="L123" s="38">
        <f t="shared" si="22"/>
        <v>3.581548447102165E-4</v>
      </c>
      <c r="O123" s="25">
        <f t="shared" si="23"/>
        <v>-0.39411189915504491</v>
      </c>
      <c r="Q123" s="11">
        <f t="shared" si="24"/>
        <v>-0.39411189915504491</v>
      </c>
      <c r="R123" s="11">
        <f t="shared" si="25"/>
        <v>80</v>
      </c>
      <c r="S123">
        <f t="shared" si="26"/>
        <v>-0.39411189915504491</v>
      </c>
      <c r="T123">
        <f t="shared" si="27"/>
        <v>80</v>
      </c>
      <c r="U123">
        <v>120</v>
      </c>
      <c r="V123">
        <f t="shared" si="28"/>
        <v>0.15573770491803274</v>
      </c>
      <c r="W123">
        <f>SUM($V$4:V123)/U123</f>
        <v>3.6202185792349726E-3</v>
      </c>
      <c r="X123">
        <f t="shared" si="29"/>
        <v>1.4297435521568817E-4</v>
      </c>
      <c r="Z123">
        <f t="shared" si="30"/>
        <v>0.15573770491803274</v>
      </c>
      <c r="AA123">
        <f>SUM($Z$4:Z123)/U123</f>
        <v>3.6885245901639345E-3</v>
      </c>
      <c r="AB123">
        <f t="shared" si="31"/>
        <v>1.4842051256993476E-4</v>
      </c>
    </row>
    <row r="124" spans="1:29" ht="16.5" thickBot="1" x14ac:dyDescent="0.3">
      <c r="A124" s="2">
        <v>40847</v>
      </c>
      <c r="B124">
        <v>2.37</v>
      </c>
      <c r="C124">
        <f t="shared" si="20"/>
        <v>-0.10227272727272728</v>
      </c>
      <c r="D124">
        <v>2.1133000000000002</v>
      </c>
      <c r="E124">
        <v>1.0557000000000001</v>
      </c>
      <c r="F124">
        <v>10.8726</v>
      </c>
      <c r="G124">
        <f t="shared" si="16"/>
        <v>12.985900000000001</v>
      </c>
      <c r="H124">
        <f t="shared" si="17"/>
        <v>13.591503820000002</v>
      </c>
      <c r="I124" s="17">
        <f t="shared" si="18"/>
        <v>3.3455690011274797E-4</v>
      </c>
      <c r="J124" s="17">
        <f t="shared" si="19"/>
        <v>1.0003345569001127</v>
      </c>
      <c r="K124">
        <f t="shared" si="21"/>
        <v>-0.10260728417284003</v>
      </c>
      <c r="L124" s="37">
        <f t="shared" si="22"/>
        <v>1.0528254765325947E-2</v>
      </c>
      <c r="M124" s="11"/>
      <c r="N124" s="11"/>
      <c r="O124" s="11">
        <f t="shared" si="23"/>
        <v>-2.1685111542144706</v>
      </c>
      <c r="P124" s="27" t="s">
        <v>63</v>
      </c>
      <c r="Q124" s="16">
        <f>'[1]CAPM Adj Return'!$C$19</f>
        <v>1.9670262148883226</v>
      </c>
      <c r="R124" s="11">
        <f t="shared" si="25"/>
        <v>2</v>
      </c>
      <c r="S124">
        <f>'[1]CAPM Adj Return'!$C$20</f>
        <v>2.7812550845230941</v>
      </c>
      <c r="T124">
        <f t="shared" si="27"/>
        <v>1</v>
      </c>
      <c r="U124">
        <v>121</v>
      </c>
      <c r="V124">
        <f t="shared" si="28"/>
        <v>-0.48360655737704916</v>
      </c>
      <c r="W124">
        <f>SUM($V$4:V124)/U124</f>
        <v>-4.0644899065167322E-4</v>
      </c>
      <c r="X124">
        <f t="shared" si="29"/>
        <v>1.8172086020194034E-6</v>
      </c>
      <c r="Y124" s="11" t="s">
        <v>70</v>
      </c>
      <c r="Z124">
        <f t="shared" si="30"/>
        <v>-0.49180327868852458</v>
      </c>
      <c r="AA124">
        <f>SUM($Z$4:Z124)/U124</f>
        <v>-4.0644899065167322E-4</v>
      </c>
      <c r="AB124">
        <f t="shared" si="31"/>
        <v>1.8172086020194034E-6</v>
      </c>
      <c r="AC124" s="11" t="s">
        <v>70</v>
      </c>
    </row>
    <row r="125" spans="1:29" ht="15.75" x14ac:dyDescent="0.25">
      <c r="A125" s="2">
        <v>40848</v>
      </c>
      <c r="B125">
        <v>5</v>
      </c>
      <c r="C125">
        <f t="shared" si="20"/>
        <v>1.109704641350211</v>
      </c>
      <c r="D125">
        <v>1.9889000000000001</v>
      </c>
      <c r="E125">
        <v>0.6502</v>
      </c>
      <c r="F125">
        <v>10.981999999999999</v>
      </c>
      <c r="G125">
        <f t="shared" si="16"/>
        <v>12.9709</v>
      </c>
      <c r="H125">
        <f t="shared" si="17"/>
        <v>9.129396400000001</v>
      </c>
      <c r="I125" s="17">
        <f t="shared" si="18"/>
        <v>3.3419302850612453E-4</v>
      </c>
      <c r="J125" s="17">
        <f t="shared" si="19"/>
        <v>1.0003341930285061</v>
      </c>
      <c r="K125">
        <f t="shared" si="21"/>
        <v>1.1093704483217048</v>
      </c>
      <c r="L125" s="37">
        <f t="shared" si="22"/>
        <v>1.2307027916095004</v>
      </c>
      <c r="M125" s="11"/>
      <c r="N125" s="11"/>
      <c r="O125" s="11">
        <f t="shared" si="23"/>
        <v>23.529311839259123</v>
      </c>
      <c r="P125" s="11"/>
      <c r="Q125" s="11"/>
      <c r="R125" s="11"/>
      <c r="X125">
        <f>SUM(X4:X124)</f>
        <v>0.20927549368319448</v>
      </c>
      <c r="Y125">
        <f>SQRT(X125/U124)</f>
        <v>4.1587853209463163E-2</v>
      </c>
      <c r="AB125">
        <f>SUM(AB4:AB124)</f>
        <v>0.20929434389039894</v>
      </c>
      <c r="AC125">
        <f>SQRT(AB125/U124)</f>
        <v>4.1589726152119054E-2</v>
      </c>
    </row>
    <row r="126" spans="1:29" ht="15.75" x14ac:dyDescent="0.25">
      <c r="A126" s="2">
        <v>40849</v>
      </c>
      <c r="B126">
        <v>4.9000000000000004</v>
      </c>
      <c r="C126">
        <f t="shared" si="20"/>
        <v>-1.9999999999999928E-2</v>
      </c>
      <c r="D126">
        <v>1.9854000000000001</v>
      </c>
      <c r="E126">
        <v>0.64390000000000003</v>
      </c>
      <c r="F126">
        <v>10.923400000000001</v>
      </c>
      <c r="G126">
        <f t="shared" si="16"/>
        <v>12.908800000000001</v>
      </c>
      <c r="H126">
        <f t="shared" si="17"/>
        <v>9.0189772600000016</v>
      </c>
      <c r="I126" s="17">
        <f t="shared" si="18"/>
        <v>3.3268608723613369E-4</v>
      </c>
      <c r="J126" s="17">
        <f t="shared" si="19"/>
        <v>1.0003326860872361</v>
      </c>
      <c r="K126">
        <f t="shared" si="21"/>
        <v>-2.0332686087236061E-2</v>
      </c>
      <c r="L126" s="37">
        <f t="shared" si="22"/>
        <v>4.1341812352208289E-4</v>
      </c>
      <c r="M126" s="11"/>
      <c r="N126" s="11"/>
      <c r="O126" s="11">
        <f t="shared" si="23"/>
        <v>-0.42406440349082825</v>
      </c>
      <c r="P126" s="11"/>
      <c r="Q126" s="11"/>
      <c r="R126" s="11"/>
    </row>
    <row r="127" spans="1:29" ht="15.75" x14ac:dyDescent="0.25">
      <c r="A127" s="2">
        <v>40850</v>
      </c>
      <c r="B127">
        <v>5.4</v>
      </c>
      <c r="C127">
        <f t="shared" si="20"/>
        <v>0.1020408163265306</v>
      </c>
      <c r="D127">
        <v>2.0733999999999999</v>
      </c>
      <c r="E127">
        <v>0.66320000000000001</v>
      </c>
      <c r="F127">
        <v>10.828900000000001</v>
      </c>
      <c r="G127">
        <f t="shared" si="16"/>
        <v>12.9023</v>
      </c>
      <c r="H127">
        <f t="shared" si="17"/>
        <v>9.2551264800000013</v>
      </c>
      <c r="I127" s="17">
        <f t="shared" si="18"/>
        <v>3.3252830808083722E-4</v>
      </c>
      <c r="J127" s="17">
        <f t="shared" si="19"/>
        <v>1.0003325283080808</v>
      </c>
      <c r="K127">
        <f t="shared" si="21"/>
        <v>0.10170828801844976</v>
      </c>
      <c r="L127" s="37">
        <f t="shared" si="22"/>
        <v>1.0344575851643932E-2</v>
      </c>
      <c r="M127" s="11"/>
      <c r="N127" s="11"/>
      <c r="O127" s="11">
        <f t="shared" si="23"/>
        <v>2.1635938953613763</v>
      </c>
      <c r="P127" s="11"/>
      <c r="Q127" s="11"/>
      <c r="R127" s="11"/>
      <c r="V127" s="11" t="s">
        <v>72</v>
      </c>
      <c r="W127">
        <f>W124</f>
        <v>-4.0644899065167322E-4</v>
      </c>
      <c r="Z127" s="11" t="s">
        <v>72</v>
      </c>
      <c r="AA127">
        <f>AA124</f>
        <v>-4.0644899065167322E-4</v>
      </c>
    </row>
    <row r="128" spans="1:29" ht="15.75" x14ac:dyDescent="0.25">
      <c r="A128" s="2">
        <v>40851</v>
      </c>
      <c r="B128">
        <v>5.1100000000000003</v>
      </c>
      <c r="C128">
        <f t="shared" si="20"/>
        <v>-5.3703703703703705E-2</v>
      </c>
      <c r="D128">
        <v>2.0327000000000002</v>
      </c>
      <c r="E128">
        <v>0.6673</v>
      </c>
      <c r="F128">
        <v>10.8323</v>
      </c>
      <c r="G128">
        <f t="shared" si="16"/>
        <v>12.865</v>
      </c>
      <c r="H128">
        <f t="shared" si="17"/>
        <v>9.2610937900000003</v>
      </c>
      <c r="I128" s="17">
        <f t="shared" si="18"/>
        <v>3.3162272328479681E-4</v>
      </c>
      <c r="J128" s="17">
        <f t="shared" si="19"/>
        <v>1.0003316227232848</v>
      </c>
      <c r="K128">
        <f t="shared" si="21"/>
        <v>-5.4035326426988502E-2</v>
      </c>
      <c r="L128" s="37">
        <f t="shared" si="22"/>
        <v>2.9198165020712019E-3</v>
      </c>
      <c r="M128" s="11"/>
      <c r="N128" s="11"/>
      <c r="O128" s="11">
        <f t="shared" si="23"/>
        <v>-1.1386914538179689</v>
      </c>
      <c r="P128" s="11"/>
      <c r="Q128" s="11"/>
      <c r="R128" s="11"/>
      <c r="V128" s="11" t="s">
        <v>73</v>
      </c>
      <c r="W128">
        <f>X125</f>
        <v>0.20927549368319448</v>
      </c>
      <c r="Z128" s="11" t="s">
        <v>73</v>
      </c>
      <c r="AA128">
        <f>AB125</f>
        <v>0.20929434389039894</v>
      </c>
    </row>
    <row r="129" spans="1:27" ht="15.75" x14ac:dyDescent="0.25">
      <c r="A129" s="2">
        <v>40854</v>
      </c>
      <c r="B129">
        <v>4.97</v>
      </c>
      <c r="C129">
        <f t="shared" si="20"/>
        <v>-2.7397260273972712E-2</v>
      </c>
      <c r="D129">
        <v>2.0371000000000001</v>
      </c>
      <c r="E129">
        <v>0.66830000000000001</v>
      </c>
      <c r="F129">
        <v>10.834300000000001</v>
      </c>
      <c r="G129">
        <f t="shared" si="16"/>
        <v>12.871400000000001</v>
      </c>
      <c r="H129">
        <f t="shared" si="17"/>
        <v>9.2776626900000014</v>
      </c>
      <c r="I129" s="17">
        <f t="shared" si="18"/>
        <v>3.3177812633633508E-4</v>
      </c>
      <c r="J129" s="17">
        <f t="shared" si="19"/>
        <v>1.0003317781263363</v>
      </c>
      <c r="K129">
        <f t="shared" si="21"/>
        <v>-2.7729038400309047E-2</v>
      </c>
      <c r="L129" s="37">
        <f t="shared" si="22"/>
        <v>7.6889957060581376E-4</v>
      </c>
      <c r="M129" s="11"/>
      <c r="N129" s="11"/>
      <c r="O129" s="11">
        <f t="shared" si="23"/>
        <v>-0.58091014176826228</v>
      </c>
      <c r="P129" s="11"/>
      <c r="Q129" s="11"/>
      <c r="R129" s="11"/>
      <c r="V129" s="11" t="s">
        <v>74</v>
      </c>
      <c r="W129">
        <f>Y125</f>
        <v>4.1587853209463163E-2</v>
      </c>
      <c r="Z129" s="11" t="s">
        <v>74</v>
      </c>
      <c r="AA129">
        <f>AC125</f>
        <v>4.1589726152119054E-2</v>
      </c>
    </row>
    <row r="130" spans="1:27" ht="15.75" x14ac:dyDescent="0.25">
      <c r="A130" s="2">
        <v>40855</v>
      </c>
      <c r="B130">
        <v>4.9000000000000004</v>
      </c>
      <c r="C130">
        <f t="shared" si="20"/>
        <v>-1.40845070422534E-2</v>
      </c>
      <c r="D130">
        <v>2.0769000000000002</v>
      </c>
      <c r="E130">
        <v>0.66500000000000004</v>
      </c>
      <c r="F130">
        <v>10.7658</v>
      </c>
      <c r="G130">
        <f t="shared" si="16"/>
        <v>12.842700000000001</v>
      </c>
      <c r="H130">
        <f t="shared" si="17"/>
        <v>9.2361570000000022</v>
      </c>
      <c r="I130" s="17">
        <f t="shared" si="18"/>
        <v>3.3108117211178012E-4</v>
      </c>
      <c r="J130" s="17">
        <f t="shared" si="19"/>
        <v>1.0003310811721118</v>
      </c>
      <c r="K130">
        <f t="shared" si="21"/>
        <v>-1.441558821436518E-2</v>
      </c>
      <c r="L130" s="37">
        <f t="shared" si="22"/>
        <v>2.0780918356614429E-4</v>
      </c>
      <c r="M130" s="11"/>
      <c r="N130" s="11"/>
      <c r="O130" s="11">
        <f t="shared" si="23"/>
        <v>-0.29863690386677899</v>
      </c>
      <c r="P130" s="11"/>
      <c r="Q130" s="11"/>
      <c r="R130" s="11"/>
    </row>
    <row r="131" spans="1:27" ht="15.75" x14ac:dyDescent="0.25">
      <c r="A131" s="2">
        <v>40856</v>
      </c>
      <c r="B131">
        <v>4.72</v>
      </c>
      <c r="C131">
        <f t="shared" si="20"/>
        <v>-3.6734693877551142E-2</v>
      </c>
      <c r="D131">
        <v>1.9615</v>
      </c>
      <c r="E131">
        <v>0.67120000000000002</v>
      </c>
      <c r="F131">
        <v>10.922700000000001</v>
      </c>
      <c r="G131">
        <f t="shared" ref="G131:G194" si="32">D131+F131</f>
        <v>12.8842</v>
      </c>
      <c r="H131">
        <f t="shared" si="17"/>
        <v>9.2928162400000005</v>
      </c>
      <c r="I131" s="17">
        <f t="shared" si="18"/>
        <v>3.3208890607872021E-4</v>
      </c>
      <c r="J131" s="17">
        <f t="shared" si="19"/>
        <v>1.0003320889060787</v>
      </c>
      <c r="K131">
        <f t="shared" si="21"/>
        <v>-3.7066782783629862E-2</v>
      </c>
      <c r="L131" s="37">
        <f t="shared" si="22"/>
        <v>1.3739463859287991E-3</v>
      </c>
      <c r="M131" s="11"/>
      <c r="N131" s="11"/>
      <c r="O131" s="11">
        <f t="shared" si="23"/>
        <v>-0.77889380233009808</v>
      </c>
      <c r="P131" s="11"/>
      <c r="Q131" s="11"/>
      <c r="R131" s="11"/>
    </row>
    <row r="132" spans="1:27" ht="15.75" x14ac:dyDescent="0.25">
      <c r="A132" s="2">
        <v>40857</v>
      </c>
      <c r="B132">
        <v>4.4000000000000004</v>
      </c>
      <c r="C132">
        <f t="shared" si="20"/>
        <v>-6.77966101694914E-2</v>
      </c>
      <c r="D132">
        <v>2.0564</v>
      </c>
      <c r="E132">
        <v>0.66310000000000002</v>
      </c>
      <c r="F132">
        <v>10.9072</v>
      </c>
      <c r="G132">
        <f t="shared" si="32"/>
        <v>12.9636</v>
      </c>
      <c r="H132">
        <f t="shared" ref="H132:H195" si="33">D132+E132*(G132-D132)</f>
        <v>9.2889643199999998</v>
      </c>
      <c r="I132" s="17">
        <f t="shared" ref="I132:I195" si="34">(((G132/100)+1)^(1/365)-1)</f>
        <v>3.3401592689408233E-4</v>
      </c>
      <c r="J132" s="17">
        <f t="shared" ref="J132:J195" si="35">1+I132</f>
        <v>1.0003340159268941</v>
      </c>
      <c r="K132">
        <f t="shared" si="21"/>
        <v>-6.8130626096385483E-2</v>
      </c>
      <c r="L132" s="37">
        <f t="shared" si="22"/>
        <v>4.6417822122854823E-3</v>
      </c>
      <c r="O132" s="11">
        <f t="shared" si="23"/>
        <v>-1.4375064525112848</v>
      </c>
    </row>
    <row r="133" spans="1:27" ht="15.75" x14ac:dyDescent="0.25">
      <c r="A133" s="2">
        <v>40858</v>
      </c>
      <c r="B133">
        <v>4.1500000000000004</v>
      </c>
      <c r="C133">
        <f t="shared" ref="C133:C196" si="36">(B133-B132)/B132</f>
        <v>-5.6818181818181816E-2</v>
      </c>
      <c r="D133">
        <v>2.0564</v>
      </c>
      <c r="E133">
        <v>0.64859999999999995</v>
      </c>
      <c r="F133">
        <v>10.809699999999999</v>
      </c>
      <c r="G133">
        <f t="shared" si="32"/>
        <v>12.866099999999999</v>
      </c>
      <c r="H133">
        <f t="shared" si="33"/>
        <v>9.0675714200000002</v>
      </c>
      <c r="I133" s="17">
        <f t="shared" si="34"/>
        <v>3.316494338096998E-4</v>
      </c>
      <c r="J133" s="17">
        <f t="shared" si="35"/>
        <v>1.0003316494338097</v>
      </c>
      <c r="K133">
        <f t="shared" ref="K133:K196" si="37">C133-I133</f>
        <v>-5.7149831251991516E-2</v>
      </c>
      <c r="L133" s="37">
        <f t="shared" ref="L133:L196" si="38">K133^2</f>
        <v>3.2661032121311063E-3</v>
      </c>
      <c r="O133" s="11">
        <f t="shared" ref="O133:O196" si="39">C133/$N$3</f>
        <v>-1.2047284190080392</v>
      </c>
    </row>
    <row r="134" spans="1:27" ht="15.75" x14ac:dyDescent="0.25">
      <c r="A134" s="2">
        <v>40861</v>
      </c>
      <c r="B134">
        <v>4.1399999999999997</v>
      </c>
      <c r="C134">
        <f t="shared" si="36"/>
        <v>-2.4096385542170299E-3</v>
      </c>
      <c r="D134">
        <v>2.0556000000000001</v>
      </c>
      <c r="E134">
        <v>0.63349999999999995</v>
      </c>
      <c r="F134">
        <v>10.8468</v>
      </c>
      <c r="G134">
        <f t="shared" si="32"/>
        <v>12.9024</v>
      </c>
      <c r="H134">
        <f t="shared" si="33"/>
        <v>8.9270478000000004</v>
      </c>
      <c r="I134" s="17">
        <f t="shared" si="34"/>
        <v>3.3253073552086398E-4</v>
      </c>
      <c r="J134" s="17">
        <f t="shared" si="35"/>
        <v>1.0003325307355209</v>
      </c>
      <c r="K134">
        <f t="shared" si="37"/>
        <v>-2.7421692897378939E-3</v>
      </c>
      <c r="L134" s="37">
        <f t="shared" si="38"/>
        <v>7.5194924135816254E-6</v>
      </c>
      <c r="O134" s="11">
        <f t="shared" si="39"/>
        <v>-5.1092096806127515E-2</v>
      </c>
    </row>
    <row r="135" spans="1:27" ht="15.75" x14ac:dyDescent="0.25">
      <c r="A135" s="2">
        <v>40862</v>
      </c>
      <c r="B135">
        <v>3.91</v>
      </c>
      <c r="C135">
        <f t="shared" si="36"/>
        <v>-5.5555555555555448E-2</v>
      </c>
      <c r="D135">
        <v>2.0451000000000001</v>
      </c>
      <c r="E135">
        <v>0.63019999999999998</v>
      </c>
      <c r="F135">
        <v>10.820600000000001</v>
      </c>
      <c r="G135">
        <f t="shared" si="32"/>
        <v>12.8657</v>
      </c>
      <c r="H135">
        <f t="shared" si="33"/>
        <v>8.8642421200000001</v>
      </c>
      <c r="I135" s="17">
        <f t="shared" si="34"/>
        <v>3.3163972092165039E-4</v>
      </c>
      <c r="J135" s="17">
        <f t="shared" si="35"/>
        <v>1.0003316397209217</v>
      </c>
      <c r="K135">
        <f t="shared" si="37"/>
        <v>-5.5887195276477099E-2</v>
      </c>
      <c r="L135" s="37">
        <f t="shared" si="38"/>
        <v>3.1233785958710843E-3</v>
      </c>
      <c r="O135" s="11">
        <f t="shared" si="39"/>
        <v>-1.1779566763634139</v>
      </c>
    </row>
    <row r="136" spans="1:27" ht="15.75" x14ac:dyDescent="0.25">
      <c r="A136" s="2">
        <v>40863</v>
      </c>
      <c r="B136">
        <v>3.9167999999999998</v>
      </c>
      <c r="C136">
        <f t="shared" si="36"/>
        <v>1.7391304347825307E-3</v>
      </c>
      <c r="D136">
        <v>2</v>
      </c>
      <c r="E136">
        <v>0.62790000000000001</v>
      </c>
      <c r="F136">
        <v>10.886900000000001</v>
      </c>
      <c r="G136">
        <f t="shared" si="32"/>
        <v>12.886900000000001</v>
      </c>
      <c r="H136">
        <f t="shared" si="33"/>
        <v>8.8358845099999996</v>
      </c>
      <c r="I136" s="17">
        <f t="shared" si="34"/>
        <v>3.3215445669232402E-4</v>
      </c>
      <c r="J136" s="17">
        <f t="shared" si="35"/>
        <v>1.0003321544566923</v>
      </c>
      <c r="K136">
        <f t="shared" si="37"/>
        <v>1.4069759780902067E-3</v>
      </c>
      <c r="L136" s="37">
        <f t="shared" si="38"/>
        <v>1.9795814029228938E-6</v>
      </c>
      <c r="O136" s="11">
        <f t="shared" si="39"/>
        <v>3.687516552094007E-2</v>
      </c>
    </row>
    <row r="137" spans="1:27" ht="15.75" x14ac:dyDescent="0.25">
      <c r="A137" s="2">
        <v>40864</v>
      </c>
      <c r="B137">
        <v>3.73</v>
      </c>
      <c r="C137">
        <f t="shared" si="36"/>
        <v>-4.769199346405225E-2</v>
      </c>
      <c r="D137">
        <v>1.9601999999999999</v>
      </c>
      <c r="E137">
        <v>0.63600000000000001</v>
      </c>
      <c r="F137">
        <v>10.960699999999999</v>
      </c>
      <c r="G137">
        <f t="shared" si="32"/>
        <v>12.9209</v>
      </c>
      <c r="H137">
        <f t="shared" si="33"/>
        <v>8.9312051999999991</v>
      </c>
      <c r="I137" s="17">
        <f t="shared" si="34"/>
        <v>3.3297977507795729E-4</v>
      </c>
      <c r="J137" s="17">
        <f t="shared" si="35"/>
        <v>1.000332979775078</v>
      </c>
      <c r="K137">
        <f t="shared" si="37"/>
        <v>-4.8024973239130207E-2</v>
      </c>
      <c r="L137" s="37">
        <f t="shared" si="38"/>
        <v>2.3063980546191728E-3</v>
      </c>
      <c r="O137" s="11">
        <f t="shared" si="39"/>
        <v>-1.0112238379810936</v>
      </c>
    </row>
    <row r="138" spans="1:27" ht="15.75" x14ac:dyDescent="0.25">
      <c r="A138" s="2">
        <v>40865</v>
      </c>
      <c r="B138">
        <v>3.73</v>
      </c>
      <c r="C138">
        <f t="shared" si="36"/>
        <v>0</v>
      </c>
      <c r="D138">
        <v>2.0104000000000002</v>
      </c>
      <c r="E138">
        <v>0.63619999999999999</v>
      </c>
      <c r="F138">
        <v>10.9618</v>
      </c>
      <c r="G138">
        <f t="shared" si="32"/>
        <v>12.972200000000001</v>
      </c>
      <c r="H138">
        <f t="shared" si="33"/>
        <v>8.9842971600000006</v>
      </c>
      <c r="I138" s="17">
        <f t="shared" si="34"/>
        <v>3.3422456595233463E-4</v>
      </c>
      <c r="J138" s="17">
        <f t="shared" si="35"/>
        <v>1.0003342245659523</v>
      </c>
      <c r="K138">
        <f t="shared" si="37"/>
        <v>-3.3422456595233463E-4</v>
      </c>
      <c r="L138" s="37">
        <f t="shared" si="38"/>
        <v>1.1170606048602649E-7</v>
      </c>
      <c r="O138" s="11">
        <f t="shared" si="39"/>
        <v>0</v>
      </c>
    </row>
    <row r="139" spans="1:27" ht="15.75" x14ac:dyDescent="0.25">
      <c r="A139" s="2">
        <v>40868</v>
      </c>
      <c r="B139">
        <v>3.56</v>
      </c>
      <c r="C139">
        <f t="shared" si="36"/>
        <v>-4.5576407506702395E-2</v>
      </c>
      <c r="D139">
        <v>1.9550000000000001</v>
      </c>
      <c r="E139">
        <v>0.65369999999999995</v>
      </c>
      <c r="F139">
        <v>11.0481</v>
      </c>
      <c r="G139">
        <f t="shared" si="32"/>
        <v>13.0031</v>
      </c>
      <c r="H139">
        <f t="shared" si="33"/>
        <v>9.1771429699999985</v>
      </c>
      <c r="I139" s="17">
        <f t="shared" si="34"/>
        <v>3.3497408026761377E-4</v>
      </c>
      <c r="J139" s="17">
        <f t="shared" si="35"/>
        <v>1.0003349740802676</v>
      </c>
      <c r="K139">
        <f t="shared" si="37"/>
        <v>-4.5911381586970008E-2</v>
      </c>
      <c r="L139" s="37">
        <f t="shared" si="38"/>
        <v>2.1078549592243689E-3</v>
      </c>
      <c r="O139" s="11">
        <f t="shared" si="39"/>
        <v>-0.96636660312923639</v>
      </c>
    </row>
    <row r="140" spans="1:27" ht="15.75" x14ac:dyDescent="0.25">
      <c r="A140" s="2">
        <v>40869</v>
      </c>
      <c r="B140">
        <v>3.61</v>
      </c>
      <c r="C140">
        <f t="shared" si="36"/>
        <v>1.4044943820224668E-2</v>
      </c>
      <c r="D140">
        <v>1.917</v>
      </c>
      <c r="E140">
        <v>0.65290000000000004</v>
      </c>
      <c r="F140">
        <v>11.0787</v>
      </c>
      <c r="G140">
        <f t="shared" si="32"/>
        <v>12.995699999999999</v>
      </c>
      <c r="H140">
        <f t="shared" si="33"/>
        <v>9.1502832300000012</v>
      </c>
      <c r="I140" s="17">
        <f t="shared" si="34"/>
        <v>3.3479460354435275E-4</v>
      </c>
      <c r="J140" s="17">
        <f t="shared" si="35"/>
        <v>1.0003347946035444</v>
      </c>
      <c r="K140">
        <f t="shared" si="37"/>
        <v>1.3710149216680316E-2</v>
      </c>
      <c r="L140" s="37">
        <f t="shared" si="38"/>
        <v>1.8796819154363986E-4</v>
      </c>
      <c r="O140" s="11">
        <f t="shared" si="39"/>
        <v>0.29779803615928951</v>
      </c>
    </row>
    <row r="141" spans="1:27" ht="15.75" x14ac:dyDescent="0.25">
      <c r="A141" s="2">
        <v>40870</v>
      </c>
      <c r="B141">
        <v>3.51</v>
      </c>
      <c r="C141">
        <f t="shared" si="36"/>
        <v>-2.7700831024930775E-2</v>
      </c>
      <c r="D141">
        <v>1.8835</v>
      </c>
      <c r="E141">
        <v>0.65680000000000005</v>
      </c>
      <c r="F141">
        <v>11.1839</v>
      </c>
      <c r="G141">
        <f t="shared" si="32"/>
        <v>13.067399999999999</v>
      </c>
      <c r="H141">
        <f t="shared" si="33"/>
        <v>9.2290855199999999</v>
      </c>
      <c r="I141" s="17">
        <f t="shared" si="34"/>
        <v>3.3653309425774047E-4</v>
      </c>
      <c r="J141" s="17">
        <f t="shared" si="35"/>
        <v>1.0003365330942577</v>
      </c>
      <c r="K141">
        <f t="shared" si="37"/>
        <v>-2.8037364119188515E-2</v>
      </c>
      <c r="L141" s="37">
        <f t="shared" si="38"/>
        <v>7.8609378675195956E-4</v>
      </c>
      <c r="O141" s="11">
        <f t="shared" si="39"/>
        <v>-0.58734681923937704</v>
      </c>
    </row>
    <row r="142" spans="1:27" ht="15.75" x14ac:dyDescent="0.25">
      <c r="A142" s="2">
        <v>40872</v>
      </c>
      <c r="B142">
        <v>3.44</v>
      </c>
      <c r="C142">
        <f t="shared" si="36"/>
        <v>-1.9943019943019898E-2</v>
      </c>
      <c r="D142">
        <v>1.9635</v>
      </c>
      <c r="E142">
        <v>0.65639999999999998</v>
      </c>
      <c r="F142">
        <v>11.217599999999999</v>
      </c>
      <c r="G142">
        <f t="shared" si="32"/>
        <v>13.181099999999999</v>
      </c>
      <c r="H142">
        <f t="shared" si="33"/>
        <v>9.3267326399999995</v>
      </c>
      <c r="I142" s="17">
        <f t="shared" si="34"/>
        <v>3.3928769494639965E-4</v>
      </c>
      <c r="J142" s="17">
        <f t="shared" si="35"/>
        <v>1.0003392876949464</v>
      </c>
      <c r="K142">
        <f t="shared" si="37"/>
        <v>-2.0282307637966297E-2</v>
      </c>
      <c r="L142" s="37">
        <f t="shared" si="38"/>
        <v>4.1137200312110599E-4</v>
      </c>
      <c r="O142" s="11">
        <f t="shared" si="39"/>
        <v>-0.42285624279712275</v>
      </c>
    </row>
    <row r="143" spans="1:27" ht="15.75" x14ac:dyDescent="0.25">
      <c r="A143" s="2">
        <v>40875</v>
      </c>
      <c r="B143">
        <v>3.5</v>
      </c>
      <c r="C143">
        <f t="shared" si="36"/>
        <v>1.7441860465116296E-2</v>
      </c>
      <c r="D143">
        <v>1.9739</v>
      </c>
      <c r="E143">
        <v>0.65669999999999995</v>
      </c>
      <c r="F143">
        <v>11.093400000000001</v>
      </c>
      <c r="G143">
        <f t="shared" si="32"/>
        <v>13.067300000000001</v>
      </c>
      <c r="H143">
        <f t="shared" si="33"/>
        <v>9.2589357799999998</v>
      </c>
      <c r="I143" s="17">
        <f t="shared" si="34"/>
        <v>3.3653067035022133E-4</v>
      </c>
      <c r="J143" s="17">
        <f t="shared" si="35"/>
        <v>1.0003365306703502</v>
      </c>
      <c r="K143">
        <f t="shared" si="37"/>
        <v>1.7105329794766075E-2</v>
      </c>
      <c r="L143" s="37">
        <f t="shared" si="38"/>
        <v>2.9259230738771201E-4</v>
      </c>
      <c r="O143" s="11">
        <f t="shared" si="39"/>
        <v>0.36982360769549144</v>
      </c>
    </row>
    <row r="144" spans="1:27" ht="15.75" x14ac:dyDescent="0.25">
      <c r="A144" s="2">
        <v>40876</v>
      </c>
      <c r="B144">
        <v>3.26</v>
      </c>
      <c r="C144">
        <f t="shared" si="36"/>
        <v>-6.857142857142863E-2</v>
      </c>
      <c r="D144">
        <v>1.9912999999999998</v>
      </c>
      <c r="E144">
        <v>0.65510000000000002</v>
      </c>
      <c r="F144">
        <v>11.0587</v>
      </c>
      <c r="G144">
        <f t="shared" si="32"/>
        <v>13.05</v>
      </c>
      <c r="H144">
        <f t="shared" si="33"/>
        <v>9.235854370000002</v>
      </c>
      <c r="I144" s="17">
        <f t="shared" si="34"/>
        <v>3.361113021633777E-4</v>
      </c>
      <c r="J144" s="17">
        <f t="shared" si="35"/>
        <v>1.0003361113021634</v>
      </c>
      <c r="K144">
        <f t="shared" si="37"/>
        <v>-6.8907539873592008E-2</v>
      </c>
      <c r="L144" s="37">
        <f t="shared" si="38"/>
        <v>4.7482490514306726E-3</v>
      </c>
      <c r="O144" s="11">
        <f t="shared" si="39"/>
        <v>-1.4539350976828462</v>
      </c>
    </row>
    <row r="145" spans="1:15" ht="15.75" x14ac:dyDescent="0.25">
      <c r="A145" s="2">
        <v>40877</v>
      </c>
      <c r="B145">
        <v>3.5300000000000002</v>
      </c>
      <c r="C145">
        <f t="shared" si="36"/>
        <v>8.2822085889570699E-2</v>
      </c>
      <c r="D145">
        <v>2.0680000000000001</v>
      </c>
      <c r="E145">
        <v>0.68220000000000003</v>
      </c>
      <c r="F145">
        <v>10.8675</v>
      </c>
      <c r="G145">
        <f t="shared" si="32"/>
        <v>12.935499999999999</v>
      </c>
      <c r="H145">
        <f t="shared" si="33"/>
        <v>9.4818084999999996</v>
      </c>
      <c r="I145" s="17">
        <f t="shared" si="34"/>
        <v>3.3333410044877887E-4</v>
      </c>
      <c r="J145" s="17">
        <f t="shared" si="35"/>
        <v>1.0003333341004488</v>
      </c>
      <c r="K145">
        <f t="shared" si="37"/>
        <v>8.248875178912192E-2</v>
      </c>
      <c r="L145" s="37">
        <f t="shared" si="38"/>
        <v>6.804394171727365E-3</v>
      </c>
      <c r="O145" s="11">
        <f t="shared" si="39"/>
        <v>1.7560949224313536</v>
      </c>
    </row>
    <row r="146" spans="1:15" ht="15.75" x14ac:dyDescent="0.25">
      <c r="A146" s="2">
        <v>40878</v>
      </c>
      <c r="B146">
        <v>3.56</v>
      </c>
      <c r="C146">
        <f t="shared" si="36"/>
        <v>8.4985835694050427E-3</v>
      </c>
      <c r="D146">
        <v>2.0872999999999999</v>
      </c>
      <c r="E146">
        <v>0.68640000000000001</v>
      </c>
      <c r="F146">
        <v>10.854699999999999</v>
      </c>
      <c r="G146">
        <f t="shared" si="32"/>
        <v>12.942</v>
      </c>
      <c r="H146">
        <f t="shared" si="33"/>
        <v>9.5379660800000003</v>
      </c>
      <c r="I146" s="17">
        <f t="shared" si="34"/>
        <v>3.3349183334974164E-4</v>
      </c>
      <c r="J146" s="17">
        <f t="shared" si="35"/>
        <v>1.0003334918333497</v>
      </c>
      <c r="K146">
        <f t="shared" si="37"/>
        <v>8.1650917360553011E-3</v>
      </c>
      <c r="L146" s="37">
        <f t="shared" si="38"/>
        <v>6.6668723058198567E-5</v>
      </c>
      <c r="O146" s="11">
        <f t="shared" si="39"/>
        <v>0.18019733859383583</v>
      </c>
    </row>
    <row r="147" spans="1:15" ht="15.75" x14ac:dyDescent="0.25">
      <c r="A147" s="2">
        <v>40879</v>
      </c>
      <c r="B147">
        <v>3.81</v>
      </c>
      <c r="C147">
        <f t="shared" si="36"/>
        <v>7.02247191011236E-2</v>
      </c>
      <c r="D147">
        <v>2.0331000000000001</v>
      </c>
      <c r="E147">
        <v>0.68600000000000005</v>
      </c>
      <c r="F147">
        <v>10.8354</v>
      </c>
      <c r="G147">
        <f t="shared" si="32"/>
        <v>12.868500000000001</v>
      </c>
      <c r="H147">
        <f t="shared" si="33"/>
        <v>9.4661843999999995</v>
      </c>
      <c r="I147" s="17">
        <f t="shared" si="34"/>
        <v>3.317077104174615E-4</v>
      </c>
      <c r="J147" s="17">
        <f t="shared" si="35"/>
        <v>1.0003317077104175</v>
      </c>
      <c r="K147">
        <f t="shared" si="37"/>
        <v>6.9893011390706139E-2</v>
      </c>
      <c r="L147" s="37">
        <f t="shared" si="38"/>
        <v>4.8850330412613784E-3</v>
      </c>
      <c r="O147" s="11">
        <f t="shared" si="39"/>
        <v>1.488990180796453</v>
      </c>
    </row>
    <row r="148" spans="1:15" ht="15.75" x14ac:dyDescent="0.25">
      <c r="A148" s="2">
        <v>40882</v>
      </c>
      <c r="B148">
        <v>3.79</v>
      </c>
      <c r="C148">
        <f t="shared" si="36"/>
        <v>-5.2493438320210016E-3</v>
      </c>
      <c r="D148">
        <v>2.0436000000000001</v>
      </c>
      <c r="E148">
        <v>0.68420000000000003</v>
      </c>
      <c r="F148">
        <v>10.7803</v>
      </c>
      <c r="G148">
        <f t="shared" si="32"/>
        <v>12.8239</v>
      </c>
      <c r="H148">
        <f t="shared" si="33"/>
        <v>9.4194812600000013</v>
      </c>
      <c r="I148" s="17">
        <f t="shared" si="34"/>
        <v>3.3062453483689858E-4</v>
      </c>
      <c r="J148" s="17">
        <f t="shared" si="35"/>
        <v>1.0003306245348369</v>
      </c>
      <c r="K148">
        <f t="shared" si="37"/>
        <v>-5.5799683668579002E-3</v>
      </c>
      <c r="L148" s="37">
        <f t="shared" si="38"/>
        <v>3.1136046975134823E-5</v>
      </c>
      <c r="O148" s="11">
        <f t="shared" si="39"/>
        <v>-0.11130299304221264</v>
      </c>
    </row>
    <row r="149" spans="1:15" ht="15.75" x14ac:dyDescent="0.25">
      <c r="A149" s="2">
        <v>40883</v>
      </c>
      <c r="B149">
        <v>3.67</v>
      </c>
      <c r="C149">
        <f t="shared" si="36"/>
        <v>-3.1662269129287629E-2</v>
      </c>
      <c r="D149">
        <v>2.0891000000000002</v>
      </c>
      <c r="E149">
        <v>0.68389999999999995</v>
      </c>
      <c r="F149">
        <v>10.765000000000001</v>
      </c>
      <c r="G149">
        <f t="shared" si="32"/>
        <v>12.854100000000001</v>
      </c>
      <c r="H149">
        <f t="shared" si="33"/>
        <v>9.4512834999999988</v>
      </c>
      <c r="I149" s="17">
        <f t="shared" si="34"/>
        <v>3.3135803223283133E-4</v>
      </c>
      <c r="J149" s="17">
        <f t="shared" si="35"/>
        <v>1.0003313580322328</v>
      </c>
      <c r="K149">
        <f t="shared" si="37"/>
        <v>-3.199362716152046E-2</v>
      </c>
      <c r="L149" s="37">
        <f t="shared" si="38"/>
        <v>1.0235921789503797E-3</v>
      </c>
      <c r="O149" s="11">
        <f t="shared" si="39"/>
        <v>-0.67134206357387372</v>
      </c>
    </row>
    <row r="150" spans="1:15" ht="15.75" x14ac:dyDescent="0.25">
      <c r="A150" s="2">
        <v>40884</v>
      </c>
      <c r="B150">
        <v>3.7</v>
      </c>
      <c r="C150">
        <f t="shared" si="36"/>
        <v>8.1743869209809951E-3</v>
      </c>
      <c r="D150">
        <v>2.0295999999999998</v>
      </c>
      <c r="E150">
        <v>0.68410000000000004</v>
      </c>
      <c r="F150">
        <v>10.712</v>
      </c>
      <c r="G150">
        <f t="shared" si="32"/>
        <v>12.7416</v>
      </c>
      <c r="H150">
        <f t="shared" si="33"/>
        <v>9.3576791999999998</v>
      </c>
      <c r="I150" s="17">
        <f t="shared" si="34"/>
        <v>3.2862463870353409E-4</v>
      </c>
      <c r="J150" s="17">
        <f t="shared" si="35"/>
        <v>1.0003286246387035</v>
      </c>
      <c r="K150">
        <f t="shared" si="37"/>
        <v>7.845762282277461E-3</v>
      </c>
      <c r="L150" s="37">
        <f t="shared" si="38"/>
        <v>6.1555985790007637E-5</v>
      </c>
      <c r="O150" s="11">
        <f t="shared" si="39"/>
        <v>0.17332332567745232</v>
      </c>
    </row>
    <row r="151" spans="1:15" ht="15.75" x14ac:dyDescent="0.25">
      <c r="A151" s="2">
        <v>40885</v>
      </c>
      <c r="B151">
        <v>3.67</v>
      </c>
      <c r="C151">
        <f t="shared" si="36"/>
        <v>-8.1081081081081745E-3</v>
      </c>
      <c r="D151">
        <v>1.9704000000000002</v>
      </c>
      <c r="E151">
        <v>0.6825</v>
      </c>
      <c r="F151">
        <v>10.7911</v>
      </c>
      <c r="G151">
        <f t="shared" si="32"/>
        <v>12.7615</v>
      </c>
      <c r="H151">
        <f t="shared" si="33"/>
        <v>9.3353257500000009</v>
      </c>
      <c r="I151" s="17">
        <f t="shared" si="34"/>
        <v>3.2910834361121744E-4</v>
      </c>
      <c r="J151" s="17">
        <f t="shared" si="35"/>
        <v>1.0003291083436112</v>
      </c>
      <c r="K151">
        <f t="shared" si="37"/>
        <v>-8.4372164517193919E-3</v>
      </c>
      <c r="L151" s="37">
        <f t="shared" si="38"/>
        <v>7.1186621453164366E-5</v>
      </c>
      <c r="O151" s="11">
        <f t="shared" si="39"/>
        <v>-0.17191800141520266</v>
      </c>
    </row>
    <row r="152" spans="1:15" ht="15.75" x14ac:dyDescent="0.25">
      <c r="A152" s="2">
        <v>40886</v>
      </c>
      <c r="B152">
        <v>3.61</v>
      </c>
      <c r="C152">
        <f t="shared" si="36"/>
        <v>-1.6348773841961869E-2</v>
      </c>
      <c r="D152">
        <v>2.0611000000000002</v>
      </c>
      <c r="E152">
        <v>0.67789999999999995</v>
      </c>
      <c r="F152">
        <v>10.7165</v>
      </c>
      <c r="G152">
        <f t="shared" si="32"/>
        <v>12.7776</v>
      </c>
      <c r="H152">
        <f t="shared" si="33"/>
        <v>9.3258153499999992</v>
      </c>
      <c r="I152" s="17">
        <f t="shared" si="34"/>
        <v>3.294996204636913E-4</v>
      </c>
      <c r="J152" s="17">
        <f t="shared" si="35"/>
        <v>1.0003294996204637</v>
      </c>
      <c r="K152">
        <f t="shared" si="37"/>
        <v>-1.667827346242556E-2</v>
      </c>
      <c r="L152" s="37">
        <f t="shared" si="38"/>
        <v>2.7816480568744868E-4</v>
      </c>
      <c r="O152" s="11">
        <f t="shared" si="39"/>
        <v>-0.34664665135490208</v>
      </c>
    </row>
    <row r="153" spans="1:15" ht="15.75" x14ac:dyDescent="0.25">
      <c r="A153" s="2">
        <v>40889</v>
      </c>
      <c r="B153">
        <v>3.56</v>
      </c>
      <c r="C153">
        <f t="shared" si="36"/>
        <v>-1.3850415512465325E-2</v>
      </c>
      <c r="D153">
        <v>2.0121000000000002</v>
      </c>
      <c r="E153">
        <v>0.67889999999999995</v>
      </c>
      <c r="F153">
        <v>10.785399999999999</v>
      </c>
      <c r="G153">
        <f t="shared" si="32"/>
        <v>12.797499999999999</v>
      </c>
      <c r="H153">
        <f t="shared" si="33"/>
        <v>9.3343080599999979</v>
      </c>
      <c r="I153" s="17">
        <f t="shared" si="34"/>
        <v>3.299831714032031E-4</v>
      </c>
      <c r="J153" s="17">
        <f t="shared" si="35"/>
        <v>1.0003299831714032</v>
      </c>
      <c r="K153">
        <f t="shared" si="37"/>
        <v>-1.4180398683868528E-2</v>
      </c>
      <c r="L153" s="37">
        <f t="shared" si="38"/>
        <v>2.0108370683346029E-4</v>
      </c>
      <c r="O153" s="11">
        <f t="shared" si="39"/>
        <v>-0.29367340961968719</v>
      </c>
    </row>
    <row r="154" spans="1:15" ht="15.75" x14ac:dyDescent="0.25">
      <c r="A154" s="2">
        <v>40890</v>
      </c>
      <c r="B154">
        <v>3.49</v>
      </c>
      <c r="C154">
        <f t="shared" si="36"/>
        <v>-1.9662921348314561E-2</v>
      </c>
      <c r="D154">
        <v>1.9651000000000001</v>
      </c>
      <c r="E154">
        <v>0.68049999999999999</v>
      </c>
      <c r="F154">
        <v>10.824</v>
      </c>
      <c r="G154">
        <f t="shared" si="32"/>
        <v>12.789099999999999</v>
      </c>
      <c r="H154">
        <f t="shared" si="33"/>
        <v>9.3308319999999991</v>
      </c>
      <c r="I154" s="17">
        <f t="shared" si="34"/>
        <v>3.2977906982600835E-4</v>
      </c>
      <c r="J154" s="17">
        <f t="shared" si="35"/>
        <v>1.000329779069826</v>
      </c>
      <c r="K154">
        <f t="shared" si="37"/>
        <v>-1.9992700418140569E-2</v>
      </c>
      <c r="L154" s="37">
        <f t="shared" si="38"/>
        <v>3.9970807000951812E-4</v>
      </c>
      <c r="O154" s="11">
        <f t="shared" si="39"/>
        <v>-0.41691725062300589</v>
      </c>
    </row>
    <row r="155" spans="1:15" ht="15.75" x14ac:dyDescent="0.25">
      <c r="A155" s="2">
        <v>40891</v>
      </c>
      <c r="B155">
        <v>3.45</v>
      </c>
      <c r="C155">
        <f t="shared" si="36"/>
        <v>-1.1461318051575941E-2</v>
      </c>
      <c r="D155">
        <v>1.9026999999999998</v>
      </c>
      <c r="E155">
        <v>0.68110000000000004</v>
      </c>
      <c r="F155">
        <v>10.8727</v>
      </c>
      <c r="G155">
        <f t="shared" si="32"/>
        <v>12.775399999999999</v>
      </c>
      <c r="H155">
        <f t="shared" si="33"/>
        <v>9.3080959700000001</v>
      </c>
      <c r="I155" s="17">
        <f t="shared" si="34"/>
        <v>3.2944615734753491E-4</v>
      </c>
      <c r="J155" s="17">
        <f t="shared" si="35"/>
        <v>1.0003294461573475</v>
      </c>
      <c r="K155">
        <f t="shared" si="37"/>
        <v>-1.1790764208923476E-2</v>
      </c>
      <c r="L155" s="37">
        <f t="shared" si="38"/>
        <v>1.3902212063043084E-4</v>
      </c>
      <c r="O155" s="11">
        <f t="shared" si="39"/>
        <v>-0.24301685013801155</v>
      </c>
    </row>
    <row r="156" spans="1:15" ht="15.75" x14ac:dyDescent="0.25">
      <c r="A156" s="2">
        <v>40892</v>
      </c>
      <c r="B156">
        <v>3.38</v>
      </c>
      <c r="C156">
        <f t="shared" si="36"/>
        <v>-2.028985507246385E-2</v>
      </c>
      <c r="D156">
        <v>1.9079000000000002</v>
      </c>
      <c r="E156">
        <v>0.67989999999999995</v>
      </c>
      <c r="F156">
        <v>10.851800000000001</v>
      </c>
      <c r="G156">
        <f t="shared" si="32"/>
        <v>12.7597</v>
      </c>
      <c r="H156">
        <f t="shared" si="33"/>
        <v>9.2860388199999999</v>
      </c>
      <c r="I156" s="17">
        <f t="shared" si="34"/>
        <v>3.2906459491055529E-4</v>
      </c>
      <c r="J156" s="17">
        <f t="shared" si="35"/>
        <v>1.0003290645949106</v>
      </c>
      <c r="K156">
        <f t="shared" si="37"/>
        <v>-2.0618919667374405E-2</v>
      </c>
      <c r="L156" s="37">
        <f t="shared" si="38"/>
        <v>4.2513984824963904E-4</v>
      </c>
      <c r="O156" s="11">
        <f t="shared" si="39"/>
        <v>-0.43021026441098847</v>
      </c>
    </row>
    <row r="157" spans="1:15" ht="15.75" x14ac:dyDescent="0.25">
      <c r="A157" s="2">
        <v>40893</v>
      </c>
      <c r="B157">
        <v>3.32</v>
      </c>
      <c r="C157">
        <f t="shared" si="36"/>
        <v>-1.7751479289940846E-2</v>
      </c>
      <c r="D157">
        <v>1.8473999999999999</v>
      </c>
      <c r="E157">
        <v>0.67930000000000001</v>
      </c>
      <c r="F157">
        <v>10.8497</v>
      </c>
      <c r="G157">
        <f t="shared" si="32"/>
        <v>12.697100000000001</v>
      </c>
      <c r="H157">
        <f t="shared" si="33"/>
        <v>9.2176012099999998</v>
      </c>
      <c r="I157" s="17">
        <f t="shared" si="34"/>
        <v>3.2754267887113997E-4</v>
      </c>
      <c r="J157" s="17">
        <f t="shared" si="35"/>
        <v>1.0003275426788711</v>
      </c>
      <c r="K157">
        <f t="shared" si="37"/>
        <v>-1.8079021968811986E-2</v>
      </c>
      <c r="L157" s="37">
        <f t="shared" si="38"/>
        <v>3.2685103534878642E-4</v>
      </c>
      <c r="O157" s="11">
        <f t="shared" si="39"/>
        <v>-0.37638852380842919</v>
      </c>
    </row>
    <row r="158" spans="1:15" ht="15.75" x14ac:dyDescent="0.25">
      <c r="A158" s="2">
        <v>40896</v>
      </c>
      <c r="B158">
        <v>3.3</v>
      </c>
      <c r="C158">
        <f t="shared" si="36"/>
        <v>-6.0240963855421742E-3</v>
      </c>
      <c r="D158">
        <v>1.8096000000000001</v>
      </c>
      <c r="E158">
        <v>0.67349999999999999</v>
      </c>
      <c r="F158">
        <v>10.8756</v>
      </c>
      <c r="G158">
        <f t="shared" si="32"/>
        <v>12.6852</v>
      </c>
      <c r="H158">
        <f t="shared" si="33"/>
        <v>9.1343166</v>
      </c>
      <c r="I158" s="17">
        <f t="shared" si="34"/>
        <v>3.2725327359117706E-4</v>
      </c>
      <c r="J158" s="17">
        <f t="shared" si="35"/>
        <v>1.0003272532735912</v>
      </c>
      <c r="K158">
        <f t="shared" si="37"/>
        <v>-6.3513496591333513E-3</v>
      </c>
      <c r="L158" s="37">
        <f t="shared" si="38"/>
        <v>4.0339642492573339E-5</v>
      </c>
      <c r="O158" s="11">
        <f t="shared" si="39"/>
        <v>-0.1277302420153103</v>
      </c>
    </row>
    <row r="159" spans="1:15" ht="15.75" x14ac:dyDescent="0.25">
      <c r="A159" s="2">
        <v>40897</v>
      </c>
      <c r="B159">
        <v>3.31</v>
      </c>
      <c r="C159">
        <f t="shared" si="36"/>
        <v>3.0303030303031006E-3</v>
      </c>
      <c r="D159">
        <v>1.9233</v>
      </c>
      <c r="E159">
        <v>0.6673</v>
      </c>
      <c r="F159">
        <v>10.7599</v>
      </c>
      <c r="G159">
        <f t="shared" si="32"/>
        <v>12.683199999999999</v>
      </c>
      <c r="H159">
        <f t="shared" si="33"/>
        <v>9.1033812699999999</v>
      </c>
      <c r="I159" s="17">
        <f t="shared" si="34"/>
        <v>3.2720463105651021E-4</v>
      </c>
      <c r="J159" s="17">
        <f t="shared" si="35"/>
        <v>1.0003272046310565</v>
      </c>
      <c r="K159">
        <f t="shared" si="37"/>
        <v>2.7030983992465903E-3</v>
      </c>
      <c r="L159" s="37">
        <f t="shared" si="38"/>
        <v>7.3067409560094789E-6</v>
      </c>
      <c r="O159" s="11">
        <f t="shared" si="39"/>
        <v>6.4252182347096912E-2</v>
      </c>
    </row>
    <row r="160" spans="1:15" ht="15.75" x14ac:dyDescent="0.25">
      <c r="A160" s="2">
        <v>40898</v>
      </c>
      <c r="B160">
        <v>3.43</v>
      </c>
      <c r="C160">
        <f t="shared" si="36"/>
        <v>3.6253776435045348E-2</v>
      </c>
      <c r="D160">
        <v>1.9668000000000001</v>
      </c>
      <c r="E160">
        <v>0.66790000000000005</v>
      </c>
      <c r="F160">
        <v>10.714700000000001</v>
      </c>
      <c r="G160">
        <f t="shared" si="32"/>
        <v>12.6815</v>
      </c>
      <c r="H160">
        <f t="shared" si="33"/>
        <v>9.1231481300000006</v>
      </c>
      <c r="I160" s="17">
        <f t="shared" si="34"/>
        <v>3.2716328422521812E-4</v>
      </c>
      <c r="J160" s="17">
        <f t="shared" si="35"/>
        <v>1.0003271632842252</v>
      </c>
      <c r="K160">
        <f t="shared" si="37"/>
        <v>3.592661315082013E-2</v>
      </c>
      <c r="L160" s="37">
        <f t="shared" si="38"/>
        <v>1.2907215324886819E-3</v>
      </c>
      <c r="O160" s="11">
        <f t="shared" si="39"/>
        <v>0.76869680391087036</v>
      </c>
    </row>
    <row r="161" spans="1:15" ht="15.75" x14ac:dyDescent="0.25">
      <c r="A161" s="2">
        <v>40899</v>
      </c>
      <c r="B161">
        <v>3.69</v>
      </c>
      <c r="C161">
        <f t="shared" si="36"/>
        <v>7.5801749271136962E-2</v>
      </c>
      <c r="D161">
        <v>1.9476</v>
      </c>
      <c r="E161">
        <v>0.67589999999999995</v>
      </c>
      <c r="F161">
        <v>10.682700000000001</v>
      </c>
      <c r="G161">
        <f t="shared" si="32"/>
        <v>12.6303</v>
      </c>
      <c r="H161">
        <f t="shared" si="33"/>
        <v>9.1680369299999995</v>
      </c>
      <c r="I161" s="17">
        <f t="shared" si="34"/>
        <v>3.2591772336121316E-4</v>
      </c>
      <c r="J161" s="17">
        <f t="shared" si="35"/>
        <v>1.0003259177233612</v>
      </c>
      <c r="K161">
        <f t="shared" si="37"/>
        <v>7.5475831547775749E-2</v>
      </c>
      <c r="L161" s="37">
        <f t="shared" si="38"/>
        <v>5.6966011478282209E-3</v>
      </c>
      <c r="O161" s="11">
        <f t="shared" si="39"/>
        <v>1.6072411794113068</v>
      </c>
    </row>
    <row r="162" spans="1:15" ht="15.75" x14ac:dyDescent="0.25">
      <c r="A162" s="2">
        <v>40900</v>
      </c>
      <c r="B162">
        <v>3.66</v>
      </c>
      <c r="C162">
        <f t="shared" si="36"/>
        <v>-8.1300813008129552E-3</v>
      </c>
      <c r="D162">
        <v>2.0244</v>
      </c>
      <c r="E162">
        <v>0.67359999999999998</v>
      </c>
      <c r="F162">
        <v>10.636200000000001</v>
      </c>
      <c r="G162">
        <f t="shared" si="32"/>
        <v>12.660600000000001</v>
      </c>
      <c r="H162">
        <f t="shared" si="33"/>
        <v>9.1889443200000009</v>
      </c>
      <c r="I162" s="17">
        <f t="shared" si="34"/>
        <v>3.2665491057426443E-4</v>
      </c>
      <c r="J162" s="17">
        <f t="shared" si="35"/>
        <v>1.0003266549105743</v>
      </c>
      <c r="K162">
        <f t="shared" si="37"/>
        <v>-8.4567362113872196E-3</v>
      </c>
      <c r="L162" s="37">
        <f t="shared" si="38"/>
        <v>7.151638734898787E-5</v>
      </c>
      <c r="O162" s="11">
        <f t="shared" si="39"/>
        <v>-0.17238390385805977</v>
      </c>
    </row>
    <row r="163" spans="1:15" ht="15.75" x14ac:dyDescent="0.25">
      <c r="A163" s="2">
        <v>40904</v>
      </c>
      <c r="B163">
        <v>3.5300000000000002</v>
      </c>
      <c r="C163">
        <f t="shared" si="36"/>
        <v>-3.5519125683060079E-2</v>
      </c>
      <c r="D163">
        <v>2.0051999999999999</v>
      </c>
      <c r="E163">
        <v>0.67569999999999997</v>
      </c>
      <c r="F163">
        <v>10.638199999999999</v>
      </c>
      <c r="G163">
        <f t="shared" si="32"/>
        <v>12.6434</v>
      </c>
      <c r="H163">
        <f t="shared" si="33"/>
        <v>9.1934317399999994</v>
      </c>
      <c r="I163" s="17">
        <f t="shared" si="34"/>
        <v>3.2623646553164853E-4</v>
      </c>
      <c r="J163" s="17">
        <f t="shared" si="35"/>
        <v>1.0003262364655316</v>
      </c>
      <c r="K163">
        <f t="shared" si="37"/>
        <v>-3.5845362148591728E-2</v>
      </c>
      <c r="L163" s="37">
        <f t="shared" si="38"/>
        <v>1.2848899875636925E-3</v>
      </c>
      <c r="O163" s="11">
        <f t="shared" si="39"/>
        <v>-0.75311984226513429</v>
      </c>
    </row>
    <row r="164" spans="1:15" ht="15.75" x14ac:dyDescent="0.25">
      <c r="A164" s="2">
        <v>40905</v>
      </c>
      <c r="B164">
        <v>3.51</v>
      </c>
      <c r="C164">
        <f t="shared" si="36"/>
        <v>-5.6657223796035298E-3</v>
      </c>
      <c r="D164">
        <v>1.9161999999999999</v>
      </c>
      <c r="E164">
        <v>0.6754</v>
      </c>
      <c r="F164">
        <v>10.702400000000001</v>
      </c>
      <c r="G164">
        <f t="shared" si="32"/>
        <v>12.618600000000001</v>
      </c>
      <c r="H164">
        <f t="shared" si="33"/>
        <v>9.1446009600000018</v>
      </c>
      <c r="I164" s="17">
        <f t="shared" si="34"/>
        <v>3.2563301398225164E-4</v>
      </c>
      <c r="J164" s="17">
        <f t="shared" si="35"/>
        <v>1.0003256330139823</v>
      </c>
      <c r="K164">
        <f t="shared" si="37"/>
        <v>-5.9913553935857814E-3</v>
      </c>
      <c r="L164" s="37">
        <f t="shared" si="38"/>
        <v>3.5896339452249434E-5</v>
      </c>
      <c r="O164" s="11">
        <f t="shared" si="39"/>
        <v>-0.12013155906256077</v>
      </c>
    </row>
    <row r="165" spans="1:15" ht="15.75" x14ac:dyDescent="0.25">
      <c r="A165" s="2">
        <v>40906</v>
      </c>
      <c r="B165">
        <v>3.39</v>
      </c>
      <c r="C165">
        <f t="shared" si="36"/>
        <v>-3.4188034188034094E-2</v>
      </c>
      <c r="D165">
        <v>1.8988</v>
      </c>
      <c r="E165">
        <v>0.67049999999999998</v>
      </c>
      <c r="F165">
        <v>10.6609</v>
      </c>
      <c r="G165">
        <f t="shared" si="32"/>
        <v>12.559699999999999</v>
      </c>
      <c r="H165">
        <f t="shared" si="33"/>
        <v>9.0469334499999992</v>
      </c>
      <c r="I165" s="17">
        <f t="shared" si="34"/>
        <v>3.2419928525806441E-4</v>
      </c>
      <c r="J165" s="17">
        <f t="shared" si="35"/>
        <v>1.0003241992852581</v>
      </c>
      <c r="K165">
        <f t="shared" si="37"/>
        <v>-3.4512233473292159E-2</v>
      </c>
      <c r="L165" s="37">
        <f t="shared" si="38"/>
        <v>1.1910942593150277E-3</v>
      </c>
      <c r="O165" s="11">
        <f t="shared" si="39"/>
        <v>-0.72489641622363865</v>
      </c>
    </row>
    <row r="166" spans="1:15" ht="15.75" x14ac:dyDescent="0.25">
      <c r="A166" s="2">
        <v>40907</v>
      </c>
      <c r="B166">
        <v>3.38</v>
      </c>
      <c r="C166">
        <f t="shared" si="36"/>
        <v>-2.9498525073746993E-3</v>
      </c>
      <c r="D166">
        <v>1.8761999999999999</v>
      </c>
      <c r="E166">
        <v>0.67049999999999998</v>
      </c>
      <c r="F166">
        <v>10.686999999999999</v>
      </c>
      <c r="G166">
        <f t="shared" si="32"/>
        <v>12.563199999999998</v>
      </c>
      <c r="H166">
        <f t="shared" si="33"/>
        <v>9.0418334999999992</v>
      </c>
      <c r="I166" s="17">
        <f t="shared" si="34"/>
        <v>3.242845022686236E-4</v>
      </c>
      <c r="J166" s="17">
        <f t="shared" si="35"/>
        <v>1.0003242845022686</v>
      </c>
      <c r="K166">
        <f t="shared" si="37"/>
        <v>-3.2741370096433229E-3</v>
      </c>
      <c r="L166" s="37">
        <f t="shared" si="38"/>
        <v>1.071997315791612E-5</v>
      </c>
      <c r="O166" s="11">
        <f t="shared" si="39"/>
        <v>-6.254637219628903E-2</v>
      </c>
    </row>
    <row r="167" spans="1:15" ht="15.75" x14ac:dyDescent="0.25">
      <c r="A167" s="2">
        <v>40911</v>
      </c>
      <c r="B167">
        <v>3.67</v>
      </c>
      <c r="C167">
        <f t="shared" si="36"/>
        <v>8.5798816568047345E-2</v>
      </c>
      <c r="D167">
        <v>1.9474</v>
      </c>
      <c r="E167">
        <v>0.68779999999999997</v>
      </c>
      <c r="F167">
        <v>11.0021</v>
      </c>
      <c r="G167">
        <f t="shared" si="32"/>
        <v>12.9495</v>
      </c>
      <c r="H167">
        <f t="shared" si="33"/>
        <v>9.51464438</v>
      </c>
      <c r="I167" s="17">
        <f t="shared" si="34"/>
        <v>3.3367382160220949E-4</v>
      </c>
      <c r="J167" s="17">
        <f t="shared" si="35"/>
        <v>1.0003336738216022</v>
      </c>
      <c r="K167">
        <f t="shared" si="37"/>
        <v>8.5465142746445136E-2</v>
      </c>
      <c r="L167" s="37">
        <f t="shared" si="38"/>
        <v>7.3042906246702432E-3</v>
      </c>
      <c r="O167" s="11">
        <f t="shared" si="39"/>
        <v>1.8192111984074062</v>
      </c>
    </row>
    <row r="168" spans="1:15" ht="15.75" x14ac:dyDescent="0.25">
      <c r="A168" s="2">
        <v>40912</v>
      </c>
      <c r="B168">
        <v>3.64</v>
      </c>
      <c r="C168">
        <f t="shared" si="36"/>
        <v>-8.1743869209808737E-3</v>
      </c>
      <c r="D168">
        <v>1.9771000000000001</v>
      </c>
      <c r="E168">
        <v>0.68779999999999997</v>
      </c>
      <c r="F168">
        <v>11.111700000000001</v>
      </c>
      <c r="G168">
        <f t="shared" si="32"/>
        <v>13.088800000000001</v>
      </c>
      <c r="H168">
        <f t="shared" si="33"/>
        <v>9.6197272600000012</v>
      </c>
      <c r="I168" s="17">
        <f t="shared" si="34"/>
        <v>3.3705176129728009E-4</v>
      </c>
      <c r="J168" s="17">
        <f t="shared" si="35"/>
        <v>1.0003370517612973</v>
      </c>
      <c r="K168">
        <f t="shared" si="37"/>
        <v>-8.5114386822781538E-3</v>
      </c>
      <c r="L168" s="37">
        <f t="shared" si="38"/>
        <v>7.2444588442180873E-5</v>
      </c>
      <c r="O168" s="11">
        <f t="shared" si="39"/>
        <v>-0.17332332567744976</v>
      </c>
    </row>
    <row r="169" spans="1:15" ht="15.75" x14ac:dyDescent="0.25">
      <c r="A169" s="2">
        <v>40913</v>
      </c>
      <c r="B169">
        <v>3.56</v>
      </c>
      <c r="C169">
        <f t="shared" si="36"/>
        <v>-2.1978021978021997E-2</v>
      </c>
      <c r="D169">
        <v>1.9946000000000002</v>
      </c>
      <c r="E169">
        <v>0.68810000000000004</v>
      </c>
      <c r="F169">
        <v>11.1309</v>
      </c>
      <c r="G169">
        <f t="shared" si="32"/>
        <v>13.125500000000001</v>
      </c>
      <c r="H169">
        <f t="shared" si="33"/>
        <v>9.6537722900000009</v>
      </c>
      <c r="I169" s="17">
        <f t="shared" si="34"/>
        <v>3.3794102321094144E-4</v>
      </c>
      <c r="J169" s="17">
        <f t="shared" si="35"/>
        <v>1.0003379410232109</v>
      </c>
      <c r="K169">
        <f t="shared" si="37"/>
        <v>-2.2315963001232939E-2</v>
      </c>
      <c r="L169" s="37">
        <f t="shared" si="38"/>
        <v>4.980022046723974E-4</v>
      </c>
      <c r="O169" s="11">
        <f t="shared" si="39"/>
        <v>-0.46600483900091227</v>
      </c>
    </row>
    <row r="170" spans="1:15" ht="15.75" x14ac:dyDescent="0.25">
      <c r="A170" s="2">
        <v>40914</v>
      </c>
      <c r="B170">
        <v>3.58</v>
      </c>
      <c r="C170">
        <f t="shared" si="36"/>
        <v>5.6179775280898927E-3</v>
      </c>
      <c r="D170">
        <v>1.9578</v>
      </c>
      <c r="E170">
        <v>0.68799999999999994</v>
      </c>
      <c r="F170">
        <v>11.25</v>
      </c>
      <c r="G170">
        <f t="shared" si="32"/>
        <v>13.207800000000001</v>
      </c>
      <c r="H170">
        <f t="shared" si="33"/>
        <v>9.6977999999999991</v>
      </c>
      <c r="I170" s="17">
        <f t="shared" si="34"/>
        <v>3.399341535672562E-4</v>
      </c>
      <c r="J170" s="17">
        <f t="shared" si="35"/>
        <v>1.0003399341535673</v>
      </c>
      <c r="K170">
        <f t="shared" si="37"/>
        <v>5.2780433745226365E-3</v>
      </c>
      <c r="L170" s="37">
        <f t="shared" si="38"/>
        <v>2.78577418633423E-5</v>
      </c>
      <c r="O170" s="11">
        <f t="shared" si="39"/>
        <v>0.11911921446371634</v>
      </c>
    </row>
    <row r="171" spans="1:15" ht="15.75" x14ac:dyDescent="0.25">
      <c r="A171" s="2">
        <v>40917</v>
      </c>
      <c r="B171">
        <v>3.48</v>
      </c>
      <c r="C171">
        <f t="shared" si="36"/>
        <v>-2.7932960893854771E-2</v>
      </c>
      <c r="D171">
        <v>1.9578</v>
      </c>
      <c r="E171">
        <v>0.67559999999999998</v>
      </c>
      <c r="F171">
        <v>11.255000000000001</v>
      </c>
      <c r="G171">
        <f t="shared" si="32"/>
        <v>13.212800000000001</v>
      </c>
      <c r="H171">
        <f t="shared" si="33"/>
        <v>9.5616780000000006</v>
      </c>
      <c r="I171" s="17">
        <f t="shared" si="34"/>
        <v>3.4005519633106829E-4</v>
      </c>
      <c r="J171" s="17">
        <f t="shared" si="35"/>
        <v>1.0003400551963311</v>
      </c>
      <c r="K171">
        <f t="shared" si="37"/>
        <v>-2.8273016090185839E-2</v>
      </c>
      <c r="L171" s="37">
        <f t="shared" si="38"/>
        <v>7.9936343883590737E-4</v>
      </c>
      <c r="O171" s="11">
        <f t="shared" si="39"/>
        <v>-0.59226871995926</v>
      </c>
    </row>
    <row r="172" spans="1:15" ht="15.75" x14ac:dyDescent="0.25">
      <c r="A172" s="2">
        <v>40918</v>
      </c>
      <c r="B172">
        <v>3.31</v>
      </c>
      <c r="C172">
        <f t="shared" si="36"/>
        <v>-4.885057471264366E-2</v>
      </c>
      <c r="D172">
        <v>1.9683000000000002</v>
      </c>
      <c r="E172">
        <v>0.67010000000000003</v>
      </c>
      <c r="F172">
        <v>11.257300000000001</v>
      </c>
      <c r="G172">
        <f t="shared" si="32"/>
        <v>13.2256</v>
      </c>
      <c r="H172">
        <f t="shared" si="33"/>
        <v>9.5118167300000014</v>
      </c>
      <c r="I172" s="17">
        <f t="shared" si="34"/>
        <v>3.4036504151502278E-4</v>
      </c>
      <c r="J172" s="17">
        <f t="shared" si="35"/>
        <v>1.000340365041515</v>
      </c>
      <c r="K172">
        <f t="shared" si="37"/>
        <v>-4.9190939754158683E-2</v>
      </c>
      <c r="L172" s="37">
        <f t="shared" si="38"/>
        <v>2.419748553897269E-3</v>
      </c>
      <c r="O172" s="11">
        <f t="shared" si="39"/>
        <v>-1.0357894912850725</v>
      </c>
    </row>
    <row r="173" spans="1:15" ht="15.75" x14ac:dyDescent="0.25">
      <c r="A173" s="2">
        <v>40919</v>
      </c>
      <c r="B173">
        <v>3.25</v>
      </c>
      <c r="C173">
        <f t="shared" si="36"/>
        <v>-1.8126888217522674E-2</v>
      </c>
      <c r="D173">
        <v>1.9036999999999999</v>
      </c>
      <c r="E173">
        <v>0.67010000000000003</v>
      </c>
      <c r="F173">
        <v>11.259600000000001</v>
      </c>
      <c r="G173">
        <f t="shared" si="32"/>
        <v>13.163300000000001</v>
      </c>
      <c r="H173">
        <f t="shared" si="33"/>
        <v>9.4487579600000018</v>
      </c>
      <c r="I173" s="17">
        <f t="shared" si="34"/>
        <v>3.3885663803534527E-4</v>
      </c>
      <c r="J173" s="17">
        <f t="shared" si="35"/>
        <v>1.0003388566380353</v>
      </c>
      <c r="K173">
        <f t="shared" si="37"/>
        <v>-1.8465744855558019E-2</v>
      </c>
      <c r="L173" s="37">
        <f t="shared" si="38"/>
        <v>3.4098373307056746E-4</v>
      </c>
      <c r="O173" s="11">
        <f t="shared" si="39"/>
        <v>-0.38434840195543518</v>
      </c>
    </row>
    <row r="174" spans="1:15" ht="15.75" x14ac:dyDescent="0.25">
      <c r="A174" s="2">
        <v>40920</v>
      </c>
      <c r="B174">
        <v>3.29</v>
      </c>
      <c r="C174">
        <f t="shared" si="36"/>
        <v>1.2307692307692318E-2</v>
      </c>
      <c r="D174">
        <v>1.9228000000000001</v>
      </c>
      <c r="E174">
        <v>0.6552</v>
      </c>
      <c r="F174">
        <v>11.212899999999999</v>
      </c>
      <c r="G174">
        <f t="shared" si="32"/>
        <v>13.1357</v>
      </c>
      <c r="H174">
        <f t="shared" si="33"/>
        <v>9.2694920799999991</v>
      </c>
      <c r="I174" s="17">
        <f t="shared" si="34"/>
        <v>3.3818812393149322E-4</v>
      </c>
      <c r="J174" s="17">
        <f t="shared" si="35"/>
        <v>1.0003381881239315</v>
      </c>
      <c r="K174">
        <f t="shared" si="37"/>
        <v>1.1969504183760825E-2</v>
      </c>
      <c r="L174" s="37">
        <f t="shared" si="38"/>
        <v>1.4326903040506788E-4</v>
      </c>
      <c r="O174" s="11">
        <f t="shared" si="39"/>
        <v>0.26096270984051084</v>
      </c>
    </row>
    <row r="175" spans="1:15" ht="15.75" x14ac:dyDescent="0.25">
      <c r="A175" s="2">
        <v>40921</v>
      </c>
      <c r="B175">
        <v>3.2500999999999998</v>
      </c>
      <c r="C175">
        <f t="shared" si="36"/>
        <v>-1.2127659574468166E-2</v>
      </c>
      <c r="D175">
        <v>1.8635999999999999</v>
      </c>
      <c r="E175">
        <v>0.65690000000000004</v>
      </c>
      <c r="F175">
        <v>11.2049</v>
      </c>
      <c r="G175">
        <f t="shared" si="32"/>
        <v>13.0685</v>
      </c>
      <c r="H175">
        <f t="shared" si="33"/>
        <v>9.224098810000001</v>
      </c>
      <c r="I175" s="17">
        <f t="shared" si="34"/>
        <v>3.3655975709967478E-4</v>
      </c>
      <c r="J175" s="17">
        <f t="shared" si="35"/>
        <v>1.0003365597570997</v>
      </c>
      <c r="K175">
        <f t="shared" si="37"/>
        <v>-1.2464219331567841E-2</v>
      </c>
      <c r="L175" s="37">
        <f t="shared" si="38"/>
        <v>1.5535676354542949E-4</v>
      </c>
      <c r="O175" s="11">
        <f t="shared" si="39"/>
        <v>-0.25714543615933466</v>
      </c>
    </row>
    <row r="176" spans="1:15" ht="15.75" x14ac:dyDescent="0.25">
      <c r="A176" s="2">
        <v>40925</v>
      </c>
      <c r="B176">
        <v>3.2800000000000002</v>
      </c>
      <c r="C176">
        <f t="shared" si="36"/>
        <v>9.1997169317868631E-3</v>
      </c>
      <c r="D176">
        <v>1.8566</v>
      </c>
      <c r="E176">
        <v>0.65190000000000003</v>
      </c>
      <c r="F176">
        <v>11.207699999999999</v>
      </c>
      <c r="G176">
        <f t="shared" si="32"/>
        <v>13.064299999999999</v>
      </c>
      <c r="H176">
        <f t="shared" si="33"/>
        <v>9.1628996300000001</v>
      </c>
      <c r="I176" s="17">
        <f t="shared" si="34"/>
        <v>3.3645795212966512E-4</v>
      </c>
      <c r="J176" s="17">
        <f t="shared" si="35"/>
        <v>1.0003364579521297</v>
      </c>
      <c r="K176">
        <f t="shared" si="37"/>
        <v>8.863258979657198E-3</v>
      </c>
      <c r="L176" s="37">
        <f t="shared" si="38"/>
        <v>7.8557359740473955E-5</v>
      </c>
      <c r="O176" s="11">
        <f t="shared" si="39"/>
        <v>0.19506362364813415</v>
      </c>
    </row>
    <row r="177" spans="1:15" ht="15.75" x14ac:dyDescent="0.25">
      <c r="A177" s="2">
        <v>40926</v>
      </c>
      <c r="B177">
        <v>3.03</v>
      </c>
      <c r="C177">
        <f t="shared" si="36"/>
        <v>-7.6219512195122074E-2</v>
      </c>
      <c r="D177">
        <v>1.8982999999999999</v>
      </c>
      <c r="E177">
        <v>0.64139999999999997</v>
      </c>
      <c r="F177">
        <v>11.1488</v>
      </c>
      <c r="G177">
        <f t="shared" si="32"/>
        <v>13.0471</v>
      </c>
      <c r="H177">
        <f t="shared" si="33"/>
        <v>9.0491403199999993</v>
      </c>
      <c r="I177" s="17">
        <f t="shared" si="34"/>
        <v>3.3604099718664848E-4</v>
      </c>
      <c r="J177" s="17">
        <f t="shared" si="35"/>
        <v>1.0003360409971866</v>
      </c>
      <c r="K177">
        <f t="shared" si="37"/>
        <v>-7.6555553192308723E-2</v>
      </c>
      <c r="L177" s="37">
        <f t="shared" si="38"/>
        <v>5.8607527245804099E-3</v>
      </c>
      <c r="O177" s="11">
        <f t="shared" si="39"/>
        <v>-1.6160990986693236</v>
      </c>
    </row>
    <row r="178" spans="1:15" ht="15.75" x14ac:dyDescent="0.25">
      <c r="A178" s="2">
        <v>40927</v>
      </c>
      <c r="B178">
        <v>3.2</v>
      </c>
      <c r="C178">
        <f t="shared" si="36"/>
        <v>5.6105610561056229E-2</v>
      </c>
      <c r="D178">
        <v>1.9769999999999999</v>
      </c>
      <c r="E178">
        <v>0.64419999999999999</v>
      </c>
      <c r="F178">
        <v>11.118499999999999</v>
      </c>
      <c r="G178">
        <f t="shared" si="32"/>
        <v>13.095499999999999</v>
      </c>
      <c r="H178">
        <f t="shared" si="33"/>
        <v>9.1395377</v>
      </c>
      <c r="I178" s="17">
        <f t="shared" si="34"/>
        <v>3.3721412758747071E-4</v>
      </c>
      <c r="J178" s="17">
        <f t="shared" si="35"/>
        <v>1.0003372141275875</v>
      </c>
      <c r="K178">
        <f t="shared" si="37"/>
        <v>5.5768396433468759E-2</v>
      </c>
      <c r="L178" s="37">
        <f t="shared" si="38"/>
        <v>3.110114040760531E-3</v>
      </c>
      <c r="O178" s="11">
        <f t="shared" si="39"/>
        <v>1.1896196137531556</v>
      </c>
    </row>
    <row r="179" spans="1:15" ht="15.75" x14ac:dyDescent="0.25">
      <c r="A179" s="2">
        <v>40928</v>
      </c>
      <c r="B179">
        <v>3.13</v>
      </c>
      <c r="C179">
        <f t="shared" si="36"/>
        <v>-2.1875000000000089E-2</v>
      </c>
      <c r="D179">
        <v>2.0246</v>
      </c>
      <c r="E179">
        <v>0.64570000000000005</v>
      </c>
      <c r="F179">
        <v>11.104900000000001</v>
      </c>
      <c r="G179">
        <f t="shared" si="32"/>
        <v>13.1295</v>
      </c>
      <c r="H179">
        <f t="shared" si="33"/>
        <v>9.195033930000001</v>
      </c>
      <c r="I179" s="17">
        <f t="shared" si="34"/>
        <v>3.3803792810216393E-4</v>
      </c>
      <c r="J179" s="17">
        <f t="shared" si="35"/>
        <v>1.0003380379281022</v>
      </c>
      <c r="K179">
        <f t="shared" si="37"/>
        <v>-2.2213037928102253E-2</v>
      </c>
      <c r="L179" s="37">
        <f t="shared" si="38"/>
        <v>4.9341905399530924E-4</v>
      </c>
      <c r="O179" s="11">
        <f t="shared" si="39"/>
        <v>-0.46382044131809697</v>
      </c>
    </row>
    <row r="180" spans="1:15" ht="15.75" x14ac:dyDescent="0.25">
      <c r="A180" s="2">
        <v>40931</v>
      </c>
      <c r="B180">
        <v>3.03</v>
      </c>
      <c r="C180">
        <f t="shared" si="36"/>
        <v>-3.1948881789137407E-2</v>
      </c>
      <c r="D180">
        <v>2.0510999999999999</v>
      </c>
      <c r="E180">
        <v>0.66769999999999996</v>
      </c>
      <c r="F180">
        <v>11.1067</v>
      </c>
      <c r="G180">
        <f t="shared" si="32"/>
        <v>13.1578</v>
      </c>
      <c r="H180">
        <f t="shared" si="33"/>
        <v>9.4670435899999994</v>
      </c>
      <c r="I180" s="17">
        <f t="shared" si="34"/>
        <v>3.3872343261864835E-4</v>
      </c>
      <c r="J180" s="17">
        <f t="shared" si="35"/>
        <v>1.0003387234326186</v>
      </c>
      <c r="K180">
        <f t="shared" si="37"/>
        <v>-3.2287605221756055E-2</v>
      </c>
      <c r="L180" s="37">
        <f t="shared" si="38"/>
        <v>1.0424894509559689E-3</v>
      </c>
      <c r="O180" s="11">
        <f t="shared" si="39"/>
        <v>-0.67741917490547943</v>
      </c>
    </row>
    <row r="181" spans="1:15" ht="15.75" x14ac:dyDescent="0.25">
      <c r="A181" s="2">
        <v>40932</v>
      </c>
      <c r="B181">
        <v>2.86</v>
      </c>
      <c r="C181">
        <f t="shared" si="36"/>
        <v>-5.6105610561056084E-2</v>
      </c>
      <c r="D181">
        <v>2.06</v>
      </c>
      <c r="E181">
        <v>0.66869999999999996</v>
      </c>
      <c r="F181">
        <v>11.1144</v>
      </c>
      <c r="G181">
        <f t="shared" si="32"/>
        <v>13.1744</v>
      </c>
      <c r="H181">
        <f t="shared" si="33"/>
        <v>9.4921992799999995</v>
      </c>
      <c r="I181" s="17">
        <f t="shared" si="34"/>
        <v>3.3912545112269044E-4</v>
      </c>
      <c r="J181" s="17">
        <f t="shared" si="35"/>
        <v>1.0003391254511227</v>
      </c>
      <c r="K181">
        <f t="shared" si="37"/>
        <v>-5.6444736012178774E-2</v>
      </c>
      <c r="L181" s="37">
        <f t="shared" si="38"/>
        <v>3.1860082234845513E-3</v>
      </c>
      <c r="O181" s="11">
        <f t="shared" si="39"/>
        <v>-1.1896196137531525</v>
      </c>
    </row>
    <row r="182" spans="1:15" ht="15.75" x14ac:dyDescent="0.25">
      <c r="A182" s="2">
        <v>40933</v>
      </c>
      <c r="B182">
        <v>2.7800000000000002</v>
      </c>
      <c r="C182">
        <f t="shared" si="36"/>
        <v>-2.7972027972027844E-2</v>
      </c>
      <c r="D182">
        <v>1.9946000000000002</v>
      </c>
      <c r="E182">
        <v>0.66539999999999999</v>
      </c>
      <c r="F182">
        <v>11.0838</v>
      </c>
      <c r="G182">
        <f t="shared" si="32"/>
        <v>13.0784</v>
      </c>
      <c r="H182">
        <f t="shared" si="33"/>
        <v>9.3697605199999998</v>
      </c>
      <c r="I182" s="17">
        <f t="shared" si="34"/>
        <v>3.3679971103728334E-4</v>
      </c>
      <c r="J182" s="17">
        <f t="shared" si="35"/>
        <v>1.0003367997110373</v>
      </c>
      <c r="K182">
        <f t="shared" si="37"/>
        <v>-2.8308827683065127E-2</v>
      </c>
      <c r="L182" s="37">
        <f t="shared" si="38"/>
        <v>8.0138972478947454E-4</v>
      </c>
      <c r="O182" s="11">
        <f t="shared" si="39"/>
        <v>-0.59309706781933969</v>
      </c>
    </row>
    <row r="183" spans="1:15" ht="15.75" x14ac:dyDescent="0.25">
      <c r="A183" s="2">
        <v>40934</v>
      </c>
      <c r="B183">
        <v>2.88</v>
      </c>
      <c r="C183">
        <f t="shared" si="36"/>
        <v>3.59712230215826E-2</v>
      </c>
      <c r="D183">
        <v>1.9313</v>
      </c>
      <c r="E183">
        <v>0.66300000000000003</v>
      </c>
      <c r="F183">
        <v>11.085900000000001</v>
      </c>
      <c r="G183">
        <f t="shared" si="32"/>
        <v>13.017200000000001</v>
      </c>
      <c r="H183">
        <f t="shared" si="33"/>
        <v>9.2812517000000003</v>
      </c>
      <c r="I183" s="17">
        <f t="shared" si="34"/>
        <v>3.35316023745591E-4</v>
      </c>
      <c r="J183" s="17">
        <f t="shared" si="35"/>
        <v>1.0003353160237456</v>
      </c>
      <c r="K183">
        <f t="shared" si="37"/>
        <v>3.5635906997837009E-2</v>
      </c>
      <c r="L183" s="37">
        <f t="shared" si="38"/>
        <v>1.2699178675584888E-3</v>
      </c>
      <c r="O183" s="11">
        <f t="shared" si="39"/>
        <v>0.76270576167415149</v>
      </c>
    </row>
    <row r="184" spans="1:15" ht="15.75" x14ac:dyDescent="0.25">
      <c r="A184" s="2">
        <v>40935</v>
      </c>
      <c r="B184">
        <v>3.06</v>
      </c>
      <c r="C184">
        <f t="shared" si="36"/>
        <v>6.2500000000000056E-2</v>
      </c>
      <c r="D184">
        <v>1.891</v>
      </c>
      <c r="E184">
        <v>0.65959999999999996</v>
      </c>
      <c r="F184">
        <v>11.117100000000001</v>
      </c>
      <c r="G184">
        <f t="shared" si="32"/>
        <v>13.008100000000001</v>
      </c>
      <c r="H184">
        <f t="shared" si="33"/>
        <v>9.2238391600000007</v>
      </c>
      <c r="I184" s="17">
        <f t="shared" si="34"/>
        <v>3.3509534168874033E-4</v>
      </c>
      <c r="J184" s="17">
        <f t="shared" si="35"/>
        <v>1.0003350953416887</v>
      </c>
      <c r="K184">
        <f t="shared" si="37"/>
        <v>6.2164904658311315E-2</v>
      </c>
      <c r="L184" s="37">
        <f t="shared" si="38"/>
        <v>3.864475371176936E-3</v>
      </c>
      <c r="O184" s="11">
        <f t="shared" si="39"/>
        <v>1.3252012609088444</v>
      </c>
    </row>
    <row r="185" spans="1:15" ht="15.75" x14ac:dyDescent="0.25">
      <c r="A185" s="2">
        <v>40938</v>
      </c>
      <c r="B185">
        <v>3.0084</v>
      </c>
      <c r="C185">
        <f t="shared" si="36"/>
        <v>-1.6862745098039245E-2</v>
      </c>
      <c r="D185">
        <v>1.8439000000000001</v>
      </c>
      <c r="E185">
        <v>0.65310000000000001</v>
      </c>
      <c r="F185">
        <v>11.0983</v>
      </c>
      <c r="G185">
        <f t="shared" si="32"/>
        <v>12.9422</v>
      </c>
      <c r="H185">
        <f t="shared" si="33"/>
        <v>9.0921997300000008</v>
      </c>
      <c r="I185" s="17">
        <f t="shared" si="34"/>
        <v>3.3349668652626896E-4</v>
      </c>
      <c r="J185" s="17">
        <f t="shared" si="35"/>
        <v>1.0003334966865263</v>
      </c>
      <c r="K185">
        <f t="shared" si="37"/>
        <v>-1.7196241784565514E-2</v>
      </c>
      <c r="L185" s="37">
        <f t="shared" si="38"/>
        <v>2.9571073151323695E-4</v>
      </c>
      <c r="O185" s="11">
        <f t="shared" si="39"/>
        <v>-0.35754449706089636</v>
      </c>
    </row>
    <row r="186" spans="1:15" ht="15.75" x14ac:dyDescent="0.25">
      <c r="A186" s="2">
        <v>40939</v>
      </c>
      <c r="B186">
        <v>3.15</v>
      </c>
      <c r="C186">
        <f t="shared" si="36"/>
        <v>4.7068209014758659E-2</v>
      </c>
      <c r="D186">
        <v>1.7970999999999999</v>
      </c>
      <c r="E186">
        <v>0.65259999999999996</v>
      </c>
      <c r="F186">
        <v>11.109299999999999</v>
      </c>
      <c r="G186">
        <f t="shared" si="32"/>
        <v>12.9064</v>
      </c>
      <c r="H186">
        <f t="shared" si="33"/>
        <v>9.0470291799999991</v>
      </c>
      <c r="I186" s="17">
        <f t="shared" si="34"/>
        <v>3.3262783137200103E-4</v>
      </c>
      <c r="J186" s="17">
        <f t="shared" si="35"/>
        <v>1.000332627831372</v>
      </c>
      <c r="K186">
        <f t="shared" si="37"/>
        <v>4.6735581183386658E-2</v>
      </c>
      <c r="L186" s="37">
        <f t="shared" si="38"/>
        <v>2.1842145485489249E-3</v>
      </c>
      <c r="O186" s="11">
        <f t="shared" si="39"/>
        <v>0.99799759896126639</v>
      </c>
    </row>
    <row r="187" spans="1:15" ht="15.75" x14ac:dyDescent="0.25">
      <c r="A187" s="2">
        <v>40940</v>
      </c>
      <c r="B187">
        <v>3.36</v>
      </c>
      <c r="C187">
        <f t="shared" si="36"/>
        <v>6.6666666666666652E-2</v>
      </c>
      <c r="D187">
        <v>1.8265</v>
      </c>
      <c r="E187">
        <v>0.65859999999999996</v>
      </c>
      <c r="F187">
        <v>10.9899</v>
      </c>
      <c r="G187">
        <f t="shared" si="32"/>
        <v>12.8164</v>
      </c>
      <c r="H187">
        <f t="shared" si="33"/>
        <v>9.0644481399999997</v>
      </c>
      <c r="I187" s="17">
        <f t="shared" si="34"/>
        <v>3.3044234453671884E-4</v>
      </c>
      <c r="J187" s="17">
        <f t="shared" si="35"/>
        <v>1.0003304423445367</v>
      </c>
      <c r="K187">
        <f t="shared" si="37"/>
        <v>6.6336224322129933E-2</v>
      </c>
      <c r="L187" s="37">
        <f t="shared" si="38"/>
        <v>4.4004946573159426E-3</v>
      </c>
      <c r="O187" s="11">
        <f t="shared" si="39"/>
        <v>1.413548011636099</v>
      </c>
    </row>
    <row r="188" spans="1:15" ht="15.75" x14ac:dyDescent="0.25">
      <c r="A188" s="2">
        <v>40941</v>
      </c>
      <c r="B188">
        <v>3.26</v>
      </c>
      <c r="C188">
        <f t="shared" si="36"/>
        <v>-2.9761904761904788E-2</v>
      </c>
      <c r="D188">
        <v>1.8212000000000002</v>
      </c>
      <c r="E188">
        <v>0.66769999999999996</v>
      </c>
      <c r="F188">
        <v>10.951599999999999</v>
      </c>
      <c r="G188">
        <f t="shared" si="32"/>
        <v>12.7728</v>
      </c>
      <c r="H188">
        <f t="shared" si="33"/>
        <v>9.1335833199999996</v>
      </c>
      <c r="I188" s="17">
        <f t="shared" si="34"/>
        <v>3.2938297232365521E-4</v>
      </c>
      <c r="J188" s="17">
        <f t="shared" si="35"/>
        <v>1.0003293829723237</v>
      </c>
      <c r="K188">
        <f t="shared" si="37"/>
        <v>-3.0091287734228443E-2</v>
      </c>
      <c r="L188" s="37">
        <f t="shared" si="38"/>
        <v>9.0548559750412716E-4</v>
      </c>
      <c r="O188" s="11">
        <f t="shared" si="39"/>
        <v>-0.63104821948040202</v>
      </c>
    </row>
    <row r="189" spans="1:15" ht="15.75" x14ac:dyDescent="0.25">
      <c r="A189" s="2">
        <v>40942</v>
      </c>
      <c r="B189">
        <v>3.26</v>
      </c>
      <c r="C189">
        <f t="shared" si="36"/>
        <v>0</v>
      </c>
      <c r="D189">
        <v>1.9224000000000001</v>
      </c>
      <c r="E189">
        <v>0.66220000000000001</v>
      </c>
      <c r="F189">
        <v>10.8917</v>
      </c>
      <c r="G189">
        <f t="shared" si="32"/>
        <v>12.8141</v>
      </c>
      <c r="H189">
        <f t="shared" si="33"/>
        <v>9.1348837400000011</v>
      </c>
      <c r="I189" s="17">
        <f t="shared" si="34"/>
        <v>3.3038647042471503E-4</v>
      </c>
      <c r="J189" s="17">
        <f t="shared" si="35"/>
        <v>1.0003303864704247</v>
      </c>
      <c r="K189">
        <f t="shared" si="37"/>
        <v>-3.3038647042471503E-4</v>
      </c>
      <c r="L189" s="37">
        <f t="shared" si="38"/>
        <v>1.091552198397011E-7</v>
      </c>
      <c r="O189" s="11">
        <f t="shared" si="39"/>
        <v>0</v>
      </c>
    </row>
    <row r="190" spans="1:15" ht="15.75" x14ac:dyDescent="0.25">
      <c r="A190" s="2">
        <v>40945</v>
      </c>
      <c r="B190">
        <v>3.3</v>
      </c>
      <c r="C190">
        <f t="shared" si="36"/>
        <v>1.2269938650306761E-2</v>
      </c>
      <c r="D190">
        <v>1.9066000000000001</v>
      </c>
      <c r="E190">
        <v>0.64829999999999999</v>
      </c>
      <c r="F190">
        <v>10.8344</v>
      </c>
      <c r="G190">
        <f t="shared" si="32"/>
        <v>12.741</v>
      </c>
      <c r="H190">
        <f t="shared" si="33"/>
        <v>8.9305415199999985</v>
      </c>
      <c r="I190" s="17">
        <f t="shared" si="34"/>
        <v>3.2861005331374926E-4</v>
      </c>
      <c r="J190" s="17">
        <f t="shared" si="35"/>
        <v>1.0003286100533137</v>
      </c>
      <c r="K190">
        <f t="shared" si="37"/>
        <v>1.1941328596993012E-2</v>
      </c>
      <c r="L190" s="37">
        <f t="shared" si="38"/>
        <v>1.425953286613631E-4</v>
      </c>
      <c r="O190" s="11">
        <f t="shared" si="39"/>
        <v>0.26016221073057072</v>
      </c>
    </row>
    <row r="191" spans="1:15" ht="15.75" x14ac:dyDescent="0.25">
      <c r="A191" s="2">
        <v>40946</v>
      </c>
      <c r="B191">
        <v>3.34</v>
      </c>
      <c r="C191">
        <f t="shared" si="36"/>
        <v>1.2121212121212133E-2</v>
      </c>
      <c r="D191">
        <v>1.9734</v>
      </c>
      <c r="E191">
        <v>0.64849999999999997</v>
      </c>
      <c r="F191">
        <v>10.796900000000001</v>
      </c>
      <c r="G191">
        <f t="shared" si="32"/>
        <v>12.770300000000001</v>
      </c>
      <c r="H191">
        <f t="shared" si="33"/>
        <v>8.9751896500000008</v>
      </c>
      <c r="I191" s="17">
        <f t="shared" si="34"/>
        <v>3.2932221612314017E-4</v>
      </c>
      <c r="J191" s="17">
        <f t="shared" si="35"/>
        <v>1.0003293222161231</v>
      </c>
      <c r="K191">
        <f t="shared" si="37"/>
        <v>1.1791889905088993E-2</v>
      </c>
      <c r="L191" s="37">
        <f t="shared" si="38"/>
        <v>1.390486675337397E-4</v>
      </c>
      <c r="O191" s="11">
        <f t="shared" si="39"/>
        <v>0.25700872938838193</v>
      </c>
    </row>
    <row r="192" spans="1:15" ht="15.75" x14ac:dyDescent="0.25">
      <c r="A192" s="2">
        <v>40947</v>
      </c>
      <c r="B192">
        <v>3.26</v>
      </c>
      <c r="C192">
        <f t="shared" si="36"/>
        <v>-2.3952095808383256E-2</v>
      </c>
      <c r="D192">
        <v>1.9822</v>
      </c>
      <c r="E192">
        <v>0.64800000000000002</v>
      </c>
      <c r="F192">
        <v>10.7859</v>
      </c>
      <c r="G192">
        <f t="shared" si="32"/>
        <v>12.7681</v>
      </c>
      <c r="H192">
        <f t="shared" si="33"/>
        <v>8.9714632000000005</v>
      </c>
      <c r="I192" s="17">
        <f t="shared" si="34"/>
        <v>3.2926874955552243E-4</v>
      </c>
      <c r="J192" s="17">
        <f t="shared" si="35"/>
        <v>1.0003292687495555</v>
      </c>
      <c r="K192">
        <f t="shared" si="37"/>
        <v>-2.4281364557938778E-2</v>
      </c>
      <c r="L192" s="37">
        <f t="shared" si="38"/>
        <v>5.8958466479552547E-4</v>
      </c>
      <c r="O192" s="11">
        <f t="shared" si="39"/>
        <v>-0.50786156106686253</v>
      </c>
    </row>
    <row r="193" spans="1:15" ht="15.75" x14ac:dyDescent="0.25">
      <c r="A193" s="2">
        <v>40948</v>
      </c>
      <c r="B193">
        <v>3.17</v>
      </c>
      <c r="C193">
        <f t="shared" si="36"/>
        <v>-2.7607361963190143E-2</v>
      </c>
      <c r="D193">
        <v>2.0364</v>
      </c>
      <c r="E193">
        <v>0.6502</v>
      </c>
      <c r="F193">
        <v>10.772600000000001</v>
      </c>
      <c r="G193">
        <f t="shared" si="32"/>
        <v>12.809000000000001</v>
      </c>
      <c r="H193">
        <f t="shared" si="33"/>
        <v>9.0407445200000005</v>
      </c>
      <c r="I193" s="17">
        <f t="shared" si="34"/>
        <v>3.3026257160195804E-4</v>
      </c>
      <c r="J193" s="17">
        <f t="shared" si="35"/>
        <v>1.000330262571602</v>
      </c>
      <c r="K193">
        <f t="shared" si="37"/>
        <v>-2.7937624534792101E-2</v>
      </c>
      <c r="L193" s="37">
        <f t="shared" si="38"/>
        <v>7.805108646470175E-4</v>
      </c>
      <c r="O193" s="11">
        <f t="shared" si="39"/>
        <v>-0.58536497414378263</v>
      </c>
    </row>
    <row r="194" spans="1:15" ht="15.75" x14ac:dyDescent="0.25">
      <c r="A194" s="2">
        <v>40949</v>
      </c>
      <c r="B194">
        <v>3.19</v>
      </c>
      <c r="C194">
        <f t="shared" si="36"/>
        <v>6.309148264984233E-3</v>
      </c>
      <c r="D194">
        <v>1.9862</v>
      </c>
      <c r="E194">
        <v>0.64800000000000002</v>
      </c>
      <c r="F194">
        <v>10.909700000000001</v>
      </c>
      <c r="G194">
        <f t="shared" si="32"/>
        <v>12.895900000000001</v>
      </c>
      <c r="H194">
        <f t="shared" si="33"/>
        <v>9.0556856000000003</v>
      </c>
      <c r="I194" s="17">
        <f t="shared" si="34"/>
        <v>3.3237294744581369E-4</v>
      </c>
      <c r="J194" s="17">
        <f t="shared" si="35"/>
        <v>1.0003323729474458</v>
      </c>
      <c r="K194">
        <f t="shared" si="37"/>
        <v>5.9767753175384193E-3</v>
      </c>
      <c r="L194" s="37">
        <f t="shared" si="38"/>
        <v>3.5721843196336476E-5</v>
      </c>
      <c r="O194" s="11">
        <f t="shared" si="39"/>
        <v>0.13377425977628712</v>
      </c>
    </row>
    <row r="195" spans="1:15" ht="15.75" x14ac:dyDescent="0.25">
      <c r="A195" s="2">
        <v>40952</v>
      </c>
      <c r="B195">
        <v>3.33</v>
      </c>
      <c r="C195">
        <f t="shared" si="36"/>
        <v>4.3887147335423239E-2</v>
      </c>
      <c r="D195">
        <v>1.9741</v>
      </c>
      <c r="E195">
        <v>0.66139999999999999</v>
      </c>
      <c r="F195">
        <v>10.933400000000001</v>
      </c>
      <c r="G195">
        <f t="shared" ref="G195:G244" si="40">D195+F195</f>
        <v>12.907500000000001</v>
      </c>
      <c r="H195">
        <f t="shared" si="33"/>
        <v>9.2054507600000015</v>
      </c>
      <c r="I195" s="17">
        <f t="shared" si="34"/>
        <v>3.3265453212982798E-4</v>
      </c>
      <c r="J195" s="17">
        <f t="shared" si="35"/>
        <v>1.0003326545321298</v>
      </c>
      <c r="K195">
        <f t="shared" si="37"/>
        <v>4.3554492803293411E-2</v>
      </c>
      <c r="L195" s="37">
        <f t="shared" si="38"/>
        <v>1.8969938433521375E-3</v>
      </c>
      <c r="O195" s="11">
        <f t="shared" si="39"/>
        <v>0.93054884778552083</v>
      </c>
    </row>
    <row r="196" spans="1:15" ht="15.75" x14ac:dyDescent="0.25">
      <c r="A196" s="2">
        <v>40953</v>
      </c>
      <c r="B196">
        <v>3.45</v>
      </c>
      <c r="C196">
        <f t="shared" si="36"/>
        <v>3.603603603603607E-2</v>
      </c>
      <c r="D196">
        <v>1.9361000000000002</v>
      </c>
      <c r="E196">
        <v>0.66080000000000005</v>
      </c>
      <c r="F196">
        <v>10.9398</v>
      </c>
      <c r="G196">
        <f t="shared" si="40"/>
        <v>12.8759</v>
      </c>
      <c r="H196">
        <f t="shared" ref="H196:H244" si="41">D196+E196*(G196-D196)</f>
        <v>9.1651198400000009</v>
      </c>
      <c r="I196" s="17">
        <f t="shared" ref="I196:I244" si="42">(((G196/100)+1)^(1/365)-1)</f>
        <v>3.3188738884559754E-4</v>
      </c>
      <c r="J196" s="17">
        <f t="shared" ref="J196:J244" si="43">1+I196</f>
        <v>1.0003318873888456</v>
      </c>
      <c r="K196">
        <f t="shared" si="37"/>
        <v>3.5704148647190473E-2</v>
      </c>
      <c r="L196" s="37">
        <f t="shared" si="38"/>
        <v>1.2747862306206734E-3</v>
      </c>
      <c r="O196" s="11">
        <f t="shared" si="39"/>
        <v>0.76408000628978412</v>
      </c>
    </row>
    <row r="197" spans="1:15" ht="15.75" x14ac:dyDescent="0.25">
      <c r="A197" s="2">
        <v>40954</v>
      </c>
      <c r="B197">
        <v>3.46</v>
      </c>
      <c r="C197">
        <f t="shared" ref="C197:C244" si="44">(B197-B196)/B196</f>
        <v>2.8985507246376192E-3</v>
      </c>
      <c r="D197">
        <v>1.9275</v>
      </c>
      <c r="E197">
        <v>0.66039999999999999</v>
      </c>
      <c r="F197">
        <v>10.9976</v>
      </c>
      <c r="G197">
        <f t="shared" si="40"/>
        <v>12.9251</v>
      </c>
      <c r="H197">
        <f t="shared" si="41"/>
        <v>9.1903150399999998</v>
      </c>
      <c r="I197" s="17">
        <f t="shared" si="42"/>
        <v>3.3308170897505818E-4</v>
      </c>
      <c r="J197" s="17">
        <f t="shared" si="43"/>
        <v>1.0003330817089751</v>
      </c>
      <c r="K197">
        <f t="shared" ref="K197:K244" si="45">C197-I197</f>
        <v>2.565469015662561E-3</v>
      </c>
      <c r="L197" s="37">
        <f t="shared" ref="L197:L244" si="46">K197^2</f>
        <v>6.5816312703246296E-6</v>
      </c>
      <c r="O197" s="11">
        <f t="shared" ref="O197:O244" si="47">C197/$N$3</f>
        <v>6.1458609201568225E-2</v>
      </c>
    </row>
    <row r="198" spans="1:15" ht="15.75" x14ac:dyDescent="0.25">
      <c r="A198" s="2">
        <v>40955</v>
      </c>
      <c r="B198">
        <v>3.44</v>
      </c>
      <c r="C198">
        <f t="shared" si="44"/>
        <v>-5.7803468208092535E-3</v>
      </c>
      <c r="D198">
        <v>1.9826999999999999</v>
      </c>
      <c r="E198">
        <v>0.65869999999999995</v>
      </c>
      <c r="F198">
        <v>10.9937</v>
      </c>
      <c r="G198">
        <f t="shared" si="40"/>
        <v>12.9764</v>
      </c>
      <c r="H198">
        <f t="shared" si="41"/>
        <v>9.2242501899999993</v>
      </c>
      <c r="I198" s="17">
        <f t="shared" si="42"/>
        <v>3.3432645368924874E-4</v>
      </c>
      <c r="J198" s="17">
        <f t="shared" si="43"/>
        <v>1.0003343264536892</v>
      </c>
      <c r="K198">
        <f t="shared" si="45"/>
        <v>-6.1146732744985022E-3</v>
      </c>
      <c r="L198" s="37">
        <f t="shared" si="46"/>
        <v>3.7389229253866234E-5</v>
      </c>
      <c r="O198" s="11">
        <f t="shared" si="47"/>
        <v>-0.12256196632682953</v>
      </c>
    </row>
    <row r="199" spans="1:15" ht="15.75" x14ac:dyDescent="0.25">
      <c r="A199" s="2">
        <v>40956</v>
      </c>
      <c r="B199">
        <v>3.55</v>
      </c>
      <c r="C199">
        <f t="shared" si="44"/>
        <v>3.1976744186046478E-2</v>
      </c>
      <c r="D199">
        <v>2.0017</v>
      </c>
      <c r="E199">
        <v>0.65869999999999995</v>
      </c>
      <c r="F199">
        <v>10.954000000000001</v>
      </c>
      <c r="G199">
        <f t="shared" si="40"/>
        <v>12.9557</v>
      </c>
      <c r="H199">
        <f t="shared" si="41"/>
        <v>9.2170997999999997</v>
      </c>
      <c r="I199" s="17">
        <f t="shared" si="42"/>
        <v>3.3382425612549227E-4</v>
      </c>
      <c r="J199" s="17">
        <f t="shared" si="43"/>
        <v>1.0003338242561255</v>
      </c>
      <c r="K199">
        <f t="shared" si="45"/>
        <v>3.1642919929920986E-2</v>
      </c>
      <c r="L199" s="37">
        <f t="shared" si="46"/>
        <v>1.0012743816913906E-3</v>
      </c>
      <c r="O199" s="11">
        <f t="shared" si="47"/>
        <v>0.67800994744173293</v>
      </c>
    </row>
    <row r="200" spans="1:15" ht="15.75" x14ac:dyDescent="0.25">
      <c r="A200" s="2">
        <v>40960</v>
      </c>
      <c r="B200">
        <v>3.6</v>
      </c>
      <c r="C200">
        <f t="shared" si="44"/>
        <v>1.4084507042253596E-2</v>
      </c>
      <c r="D200">
        <v>2.0590999999999999</v>
      </c>
      <c r="E200">
        <v>0.66049999999999998</v>
      </c>
      <c r="F200">
        <v>10.936</v>
      </c>
      <c r="G200">
        <f t="shared" si="40"/>
        <v>12.995100000000001</v>
      </c>
      <c r="H200">
        <f t="shared" si="41"/>
        <v>9.2823279999999997</v>
      </c>
      <c r="I200" s="17">
        <f t="shared" si="42"/>
        <v>3.3478005086373663E-4</v>
      </c>
      <c r="J200" s="17">
        <f t="shared" si="43"/>
        <v>1.0003347800508637</v>
      </c>
      <c r="K200">
        <f t="shared" si="45"/>
        <v>1.3749726991389859E-2</v>
      </c>
      <c r="L200" s="37">
        <f t="shared" si="46"/>
        <v>1.8905499233775482E-4</v>
      </c>
      <c r="O200" s="11">
        <f t="shared" si="47"/>
        <v>0.29863690386678315</v>
      </c>
    </row>
    <row r="201" spans="1:15" ht="15.75" x14ac:dyDescent="0.25">
      <c r="A201" s="2">
        <v>40961</v>
      </c>
      <c r="B201">
        <v>3.59</v>
      </c>
      <c r="C201">
        <f t="shared" si="44"/>
        <v>-2.7777777777778421E-3</v>
      </c>
      <c r="D201">
        <v>2.0034000000000001</v>
      </c>
      <c r="E201">
        <v>0.66059999999999997</v>
      </c>
      <c r="F201">
        <v>10.9282</v>
      </c>
      <c r="G201">
        <f t="shared" si="40"/>
        <v>12.9316</v>
      </c>
      <c r="H201">
        <f t="shared" si="41"/>
        <v>9.2225689200000005</v>
      </c>
      <c r="I201" s="17">
        <f t="shared" si="42"/>
        <v>3.3323945636243302E-4</v>
      </c>
      <c r="J201" s="17">
        <f t="shared" si="43"/>
        <v>1.0003332394563624</v>
      </c>
      <c r="K201">
        <f t="shared" si="45"/>
        <v>-3.1110172341402751E-3</v>
      </c>
      <c r="L201" s="37">
        <f t="shared" si="46"/>
        <v>9.678428231117807E-6</v>
      </c>
      <c r="O201" s="11">
        <f t="shared" si="47"/>
        <v>-5.8897833818172166E-2</v>
      </c>
    </row>
    <row r="202" spans="1:15" ht="15.75" x14ac:dyDescent="0.25">
      <c r="A202" s="2">
        <v>40962</v>
      </c>
      <c r="B202">
        <v>3.51</v>
      </c>
      <c r="C202">
        <f t="shared" si="44"/>
        <v>-2.2284122562674116E-2</v>
      </c>
      <c r="D202">
        <v>1.9965000000000002</v>
      </c>
      <c r="E202">
        <v>0.66049999999999998</v>
      </c>
      <c r="F202">
        <v>10.918100000000001</v>
      </c>
      <c r="G202">
        <f t="shared" si="40"/>
        <v>12.9146</v>
      </c>
      <c r="H202">
        <f t="shared" si="41"/>
        <v>9.207905049999999</v>
      </c>
      <c r="I202" s="17">
        <f t="shared" si="42"/>
        <v>3.3282686714297682E-4</v>
      </c>
      <c r="J202" s="17">
        <f t="shared" si="43"/>
        <v>1.000332826867143</v>
      </c>
      <c r="K202">
        <f t="shared" si="45"/>
        <v>-2.2616949429817092E-2</v>
      </c>
      <c r="L202" s="37">
        <f t="shared" si="46"/>
        <v>5.1152640151090373E-4</v>
      </c>
      <c r="O202" s="11">
        <f t="shared" si="47"/>
        <v>-0.47249515709284701</v>
      </c>
    </row>
    <row r="203" spans="1:15" ht="15.75" x14ac:dyDescent="0.25">
      <c r="A203" s="2">
        <v>40963</v>
      </c>
      <c r="B203">
        <v>3.31</v>
      </c>
      <c r="C203">
        <f t="shared" si="44"/>
        <v>-5.6980056980056905E-2</v>
      </c>
      <c r="D203">
        <v>1.9757</v>
      </c>
      <c r="E203">
        <v>0.66320000000000001</v>
      </c>
      <c r="F203">
        <v>10.906499999999999</v>
      </c>
      <c r="G203">
        <f t="shared" si="40"/>
        <v>12.882199999999999</v>
      </c>
      <c r="H203">
        <f t="shared" si="41"/>
        <v>9.2088908000000007</v>
      </c>
      <c r="I203" s="17">
        <f t="shared" si="42"/>
        <v>3.3204034906053614E-4</v>
      </c>
      <c r="J203" s="17">
        <f t="shared" si="43"/>
        <v>1.0003320403490605</v>
      </c>
      <c r="K203">
        <f t="shared" si="45"/>
        <v>-5.7312097329117441E-2</v>
      </c>
      <c r="L203" s="37">
        <f t="shared" si="46"/>
        <v>3.2846765002622303E-3</v>
      </c>
      <c r="O203" s="11">
        <f t="shared" si="47"/>
        <v>-1.2081606937060663</v>
      </c>
    </row>
    <row r="204" spans="1:15" ht="15.75" x14ac:dyDescent="0.25">
      <c r="A204" s="2">
        <v>40966</v>
      </c>
      <c r="B204">
        <v>2.8</v>
      </c>
      <c r="C204">
        <f t="shared" si="44"/>
        <v>-0.15407854984894268</v>
      </c>
      <c r="D204">
        <v>1.9255</v>
      </c>
      <c r="E204">
        <v>0.66169999999999995</v>
      </c>
      <c r="F204">
        <v>10.7784</v>
      </c>
      <c r="G204">
        <f t="shared" si="40"/>
        <v>12.703899999999999</v>
      </c>
      <c r="H204">
        <f t="shared" si="41"/>
        <v>9.0575672799999989</v>
      </c>
      <c r="I204" s="17">
        <f t="shared" si="42"/>
        <v>3.277080396344445E-4</v>
      </c>
      <c r="J204" s="17">
        <f t="shared" si="43"/>
        <v>1.0003277080396344</v>
      </c>
      <c r="K204">
        <f t="shared" si="45"/>
        <v>-0.15440625788857712</v>
      </c>
      <c r="L204" s="37">
        <f t="shared" si="46"/>
        <v>2.3841292475153784E-2</v>
      </c>
      <c r="O204" s="11">
        <f t="shared" si="47"/>
        <v>-3.2669614166211978</v>
      </c>
    </row>
    <row r="205" spans="1:15" ht="15.75" x14ac:dyDescent="0.25">
      <c r="A205" s="2">
        <v>40967</v>
      </c>
      <c r="B205">
        <v>2.3100999999999998</v>
      </c>
      <c r="C205">
        <f t="shared" si="44"/>
        <v>-0.17496428571428574</v>
      </c>
      <c r="D205">
        <v>1.9428000000000001</v>
      </c>
      <c r="E205">
        <v>0.65549999999999997</v>
      </c>
      <c r="F205">
        <v>10.7117</v>
      </c>
      <c r="G205">
        <f t="shared" si="40"/>
        <v>12.654500000000001</v>
      </c>
      <c r="H205">
        <f t="shared" si="41"/>
        <v>8.9643193500000002</v>
      </c>
      <c r="I205" s="17">
        <f t="shared" si="42"/>
        <v>3.2650651584442691E-4</v>
      </c>
      <c r="J205" s="17">
        <f t="shared" si="43"/>
        <v>1.0003265065158444</v>
      </c>
      <c r="K205">
        <f t="shared" si="45"/>
        <v>-0.17529079223013017</v>
      </c>
      <c r="L205" s="37">
        <f t="shared" si="46"/>
        <v>3.0726861840666662E-2</v>
      </c>
      <c r="O205" s="11">
        <f t="shared" si="47"/>
        <v>-3.709806272681385</v>
      </c>
    </row>
    <row r="206" spans="1:15" ht="15.75" x14ac:dyDescent="0.25">
      <c r="A206" s="2">
        <v>40968</v>
      </c>
      <c r="B206">
        <v>2.2000000000000002</v>
      </c>
      <c r="C206">
        <f t="shared" si="44"/>
        <v>-4.7660274446993486E-2</v>
      </c>
      <c r="D206">
        <v>1.9704999999999999</v>
      </c>
      <c r="E206">
        <v>0.6583</v>
      </c>
      <c r="F206">
        <v>10.704499999999999</v>
      </c>
      <c r="G206">
        <f t="shared" si="40"/>
        <v>12.674999999999999</v>
      </c>
      <c r="H206">
        <f t="shared" si="41"/>
        <v>9.0172723499999989</v>
      </c>
      <c r="I206" s="17">
        <f t="shared" si="42"/>
        <v>3.2700518766293207E-4</v>
      </c>
      <c r="J206" s="17">
        <f t="shared" si="43"/>
        <v>1.0003270051876629</v>
      </c>
      <c r="K206">
        <f t="shared" si="45"/>
        <v>-4.7987279634656418E-2</v>
      </c>
      <c r="L206" s="37">
        <f t="shared" si="46"/>
        <v>2.3027790067347105E-3</v>
      </c>
      <c r="O206" s="11">
        <f t="shared" si="47"/>
        <v>-1.0105512926786766</v>
      </c>
    </row>
    <row r="207" spans="1:15" ht="15.75" x14ac:dyDescent="0.25">
      <c r="A207" s="2">
        <v>40969</v>
      </c>
      <c r="B207">
        <v>2.1</v>
      </c>
      <c r="C207">
        <f t="shared" si="44"/>
        <v>-4.5454545454545491E-2</v>
      </c>
      <c r="D207">
        <v>2.0261</v>
      </c>
      <c r="E207">
        <v>0.65500000000000003</v>
      </c>
      <c r="F207">
        <v>10.688000000000001</v>
      </c>
      <c r="G207">
        <f t="shared" si="40"/>
        <v>12.7141</v>
      </c>
      <c r="H207">
        <f t="shared" si="41"/>
        <v>9.0267400000000002</v>
      </c>
      <c r="I207" s="17">
        <f t="shared" si="42"/>
        <v>3.2795606212454587E-4</v>
      </c>
      <c r="J207" s="17">
        <f t="shared" si="43"/>
        <v>1.0003279560621245</v>
      </c>
      <c r="K207">
        <f t="shared" si="45"/>
        <v>-4.5782501516670036E-2</v>
      </c>
      <c r="L207" s="37">
        <f t="shared" si="46"/>
        <v>2.0960374451238942E-3</v>
      </c>
      <c r="O207" s="11">
        <f t="shared" si="47"/>
        <v>-0.9637827352064321</v>
      </c>
    </row>
    <row r="208" spans="1:15" ht="15.75" x14ac:dyDescent="0.25">
      <c r="A208" s="2">
        <v>40970</v>
      </c>
      <c r="B208">
        <v>2.09</v>
      </c>
      <c r="C208">
        <f t="shared" si="44"/>
        <v>-4.7619047619048716E-3</v>
      </c>
      <c r="D208">
        <v>1.9739</v>
      </c>
      <c r="E208">
        <v>0.65529999999999999</v>
      </c>
      <c r="F208">
        <v>10.687899999999999</v>
      </c>
      <c r="G208">
        <f t="shared" si="40"/>
        <v>12.661799999999999</v>
      </c>
      <c r="H208">
        <f t="shared" si="41"/>
        <v>8.9776808699999986</v>
      </c>
      <c r="I208" s="17">
        <f t="shared" si="42"/>
        <v>3.2668410203706699E-4</v>
      </c>
      <c r="J208" s="17">
        <f t="shared" si="43"/>
        <v>1.0003266841020371</v>
      </c>
      <c r="K208">
        <f t="shared" si="45"/>
        <v>-5.0885888639419386E-3</v>
      </c>
      <c r="L208" s="37">
        <f t="shared" si="46"/>
        <v>2.5893736626233909E-5</v>
      </c>
      <c r="O208" s="11">
        <f t="shared" si="47"/>
        <v>-0.10096771511686656</v>
      </c>
    </row>
    <row r="209" spans="1:15" ht="15.75" x14ac:dyDescent="0.25">
      <c r="A209" s="2">
        <v>40973</v>
      </c>
      <c r="B209">
        <v>2.0699999999999998</v>
      </c>
      <c r="C209">
        <f t="shared" si="44"/>
        <v>-9.5693779904306303E-3</v>
      </c>
      <c r="D209">
        <v>2.0104000000000002</v>
      </c>
      <c r="E209">
        <v>0.65759999999999996</v>
      </c>
      <c r="F209">
        <v>10.6874</v>
      </c>
      <c r="G209">
        <f t="shared" si="40"/>
        <v>12.697800000000001</v>
      </c>
      <c r="H209">
        <f t="shared" si="41"/>
        <v>9.0384342399999991</v>
      </c>
      <c r="I209" s="17">
        <f t="shared" si="42"/>
        <v>3.2755970176201465E-4</v>
      </c>
      <c r="J209" s="17">
        <f t="shared" si="43"/>
        <v>1.000327559701762</v>
      </c>
      <c r="K209">
        <f t="shared" si="45"/>
        <v>-9.896937692192645E-3</v>
      </c>
      <c r="L209" s="37">
        <f t="shared" si="46"/>
        <v>9.7949375683143483E-5</v>
      </c>
      <c r="O209" s="11">
        <f t="shared" si="47"/>
        <v>-0.20290162846451204</v>
      </c>
    </row>
    <row r="210" spans="1:15" ht="15.75" x14ac:dyDescent="0.25">
      <c r="A210" s="2">
        <v>40974</v>
      </c>
      <c r="B210">
        <v>2</v>
      </c>
      <c r="C210">
        <f t="shared" si="44"/>
        <v>-3.3816425120772875E-2</v>
      </c>
      <c r="D210">
        <v>1.9426999999999999</v>
      </c>
      <c r="E210">
        <v>0.66310000000000002</v>
      </c>
      <c r="F210">
        <v>10.742100000000001</v>
      </c>
      <c r="G210">
        <f t="shared" si="40"/>
        <v>12.684800000000001</v>
      </c>
      <c r="H210">
        <f t="shared" si="41"/>
        <v>9.0657865100000006</v>
      </c>
      <c r="I210" s="17">
        <f t="shared" si="42"/>
        <v>3.2724354515312193E-4</v>
      </c>
      <c r="J210" s="17">
        <f t="shared" si="43"/>
        <v>1.0003272435451531</v>
      </c>
      <c r="K210">
        <f t="shared" si="45"/>
        <v>-3.4143668665925997E-2</v>
      </c>
      <c r="L210" s="37">
        <f t="shared" si="46"/>
        <v>1.1657901099685368E-3</v>
      </c>
      <c r="O210" s="11">
        <f t="shared" si="47"/>
        <v>-0.71701710735164303</v>
      </c>
    </row>
    <row r="211" spans="1:15" ht="15.75" x14ac:dyDescent="0.25">
      <c r="A211" s="2">
        <v>40975</v>
      </c>
      <c r="B211">
        <v>1.87</v>
      </c>
      <c r="C211">
        <f t="shared" si="44"/>
        <v>-6.4999999999999947E-2</v>
      </c>
      <c r="D211">
        <v>1.9756</v>
      </c>
      <c r="E211">
        <v>0.65769999999999995</v>
      </c>
      <c r="F211">
        <v>10.7674</v>
      </c>
      <c r="G211">
        <f t="shared" si="40"/>
        <v>12.743</v>
      </c>
      <c r="H211">
        <f t="shared" si="41"/>
        <v>9.0573189799999998</v>
      </c>
      <c r="I211" s="17">
        <f t="shared" si="42"/>
        <v>3.2865867097875423E-4</v>
      </c>
      <c r="J211" s="17">
        <f t="shared" si="43"/>
        <v>1.0003286586709788</v>
      </c>
      <c r="K211">
        <f t="shared" si="45"/>
        <v>-6.5328658670978701E-2</v>
      </c>
      <c r="L211" s="37">
        <f t="shared" si="46"/>
        <v>4.2678336437492409E-3</v>
      </c>
      <c r="O211" s="11">
        <f t="shared" si="47"/>
        <v>-1.3782093113451956</v>
      </c>
    </row>
    <row r="212" spans="1:15" ht="15.75" x14ac:dyDescent="0.25">
      <c r="A212" s="2">
        <v>40976</v>
      </c>
      <c r="B212">
        <v>1.9</v>
      </c>
      <c r="C212">
        <f t="shared" si="44"/>
        <v>1.6042780748662996E-2</v>
      </c>
      <c r="D212">
        <v>2.0121000000000002</v>
      </c>
      <c r="E212">
        <v>0.65890000000000004</v>
      </c>
      <c r="F212">
        <v>10.7469</v>
      </c>
      <c r="G212">
        <f t="shared" si="40"/>
        <v>12.759</v>
      </c>
      <c r="H212">
        <f t="shared" si="41"/>
        <v>9.0932324100000006</v>
      </c>
      <c r="I212" s="17">
        <f t="shared" si="42"/>
        <v>3.2904758133867062E-4</v>
      </c>
      <c r="J212" s="17">
        <f t="shared" si="43"/>
        <v>1.0003290475813387</v>
      </c>
      <c r="K212">
        <f t="shared" si="45"/>
        <v>1.5713733167324325E-2</v>
      </c>
      <c r="L212" s="37">
        <f t="shared" si="46"/>
        <v>2.4692141005386856E-4</v>
      </c>
      <c r="O212" s="11">
        <f t="shared" si="47"/>
        <v>0.34015861242579704</v>
      </c>
    </row>
    <row r="213" spans="1:15" ht="15.75" x14ac:dyDescent="0.25">
      <c r="A213" s="2">
        <v>40977</v>
      </c>
      <c r="B213">
        <v>1.85</v>
      </c>
      <c r="C213">
        <f t="shared" si="44"/>
        <v>-2.6315789473684119E-2</v>
      </c>
      <c r="D213">
        <v>2.0278999999999998</v>
      </c>
      <c r="E213">
        <v>0.65790000000000004</v>
      </c>
      <c r="F213">
        <v>10.7224</v>
      </c>
      <c r="G213">
        <f t="shared" si="40"/>
        <v>12.750299999999999</v>
      </c>
      <c r="H213">
        <f t="shared" si="41"/>
        <v>9.0821669600000003</v>
      </c>
      <c r="I213" s="17">
        <f t="shared" si="42"/>
        <v>3.2883611815748282E-4</v>
      </c>
      <c r="J213" s="17">
        <f t="shared" si="43"/>
        <v>1.0003288361181575</v>
      </c>
      <c r="K213">
        <f t="shared" si="45"/>
        <v>-2.6644625591841602E-2</v>
      </c>
      <c r="L213" s="37">
        <f t="shared" si="46"/>
        <v>7.0993607292942041E-4</v>
      </c>
      <c r="O213" s="11">
        <f t="shared" si="47"/>
        <v>-0.55797947827740568</v>
      </c>
    </row>
    <row r="214" spans="1:15" ht="15.75" x14ac:dyDescent="0.25">
      <c r="A214" s="2">
        <v>40980</v>
      </c>
      <c r="B214">
        <v>1.9300000000000002</v>
      </c>
      <c r="C214">
        <f t="shared" si="44"/>
        <v>4.324324324324328E-2</v>
      </c>
      <c r="D214">
        <v>2.0331000000000001</v>
      </c>
      <c r="E214">
        <v>0.6532</v>
      </c>
      <c r="F214">
        <v>10.7157</v>
      </c>
      <c r="G214">
        <f t="shared" si="40"/>
        <v>12.748799999999999</v>
      </c>
      <c r="H214">
        <f t="shared" si="41"/>
        <v>9.0325952399999991</v>
      </c>
      <c r="I214" s="17">
        <f t="shared" si="42"/>
        <v>3.2879965734378125E-4</v>
      </c>
      <c r="J214" s="17">
        <f t="shared" si="43"/>
        <v>1.0003287996573438</v>
      </c>
      <c r="K214">
        <f t="shared" si="45"/>
        <v>4.2914443585899499E-2</v>
      </c>
      <c r="L214" s="37">
        <f t="shared" si="46"/>
        <v>1.8416494682873506E-3</v>
      </c>
      <c r="O214" s="11">
        <f t="shared" si="47"/>
        <v>0.91689600754774092</v>
      </c>
    </row>
    <row r="215" spans="1:15" ht="15.75" x14ac:dyDescent="0.25">
      <c r="A215" s="2">
        <v>40981</v>
      </c>
      <c r="B215">
        <v>3.63</v>
      </c>
      <c r="C215">
        <f t="shared" si="44"/>
        <v>0.88082901554404125</v>
      </c>
      <c r="D215">
        <v>2.1263000000000001</v>
      </c>
      <c r="E215">
        <v>0.83660000000000001</v>
      </c>
      <c r="F215">
        <v>10.653600000000001</v>
      </c>
      <c r="G215">
        <f t="shared" si="40"/>
        <v>12.779900000000001</v>
      </c>
      <c r="H215">
        <f t="shared" si="41"/>
        <v>11.039101760000001</v>
      </c>
      <c r="I215" s="17">
        <f t="shared" si="42"/>
        <v>3.2955551260949179E-4</v>
      </c>
      <c r="J215" s="17">
        <f t="shared" si="43"/>
        <v>1.0003295555126095</v>
      </c>
      <c r="K215">
        <f t="shared" si="45"/>
        <v>0.88049946003143176</v>
      </c>
      <c r="L215" s="37">
        <f t="shared" si="46"/>
        <v>0.77527929911564286</v>
      </c>
      <c r="O215" s="11">
        <f t="shared" si="47"/>
        <v>18.676411552704934</v>
      </c>
    </row>
    <row r="216" spans="1:15" ht="15.75" x14ac:dyDescent="0.25">
      <c r="A216" s="2">
        <v>40982</v>
      </c>
      <c r="B216">
        <v>3.55</v>
      </c>
      <c r="C216">
        <f t="shared" si="44"/>
        <v>-2.2038567493112969E-2</v>
      </c>
      <c r="D216">
        <v>2.2686000000000002</v>
      </c>
      <c r="E216">
        <v>0.83709999999999996</v>
      </c>
      <c r="F216">
        <v>10.639200000000001</v>
      </c>
      <c r="G216">
        <f t="shared" si="40"/>
        <v>12.907800000000002</v>
      </c>
      <c r="H216">
        <f t="shared" si="41"/>
        <v>11.174674320000001</v>
      </c>
      <c r="I216" s="17">
        <f t="shared" si="42"/>
        <v>3.326618141095139E-4</v>
      </c>
      <c r="J216" s="17">
        <f t="shared" si="43"/>
        <v>1.0003326618141095</v>
      </c>
      <c r="K216">
        <f t="shared" si="45"/>
        <v>-2.2371229307222483E-2</v>
      </c>
      <c r="L216" s="37">
        <f t="shared" si="46"/>
        <v>5.0047190071633013E-4</v>
      </c>
      <c r="O216" s="11">
        <f t="shared" si="47"/>
        <v>-0.4672885988879672</v>
      </c>
    </row>
    <row r="217" spans="1:15" ht="15.75" x14ac:dyDescent="0.25">
      <c r="A217" s="2">
        <v>40983</v>
      </c>
      <c r="B217">
        <v>3.54</v>
      </c>
      <c r="C217">
        <f t="shared" si="44"/>
        <v>-2.8169014084506445E-3</v>
      </c>
      <c r="D217">
        <v>2.2793999999999999</v>
      </c>
      <c r="E217">
        <v>0.83650000000000002</v>
      </c>
      <c r="F217">
        <v>10.6081</v>
      </c>
      <c r="G217">
        <f t="shared" si="40"/>
        <v>12.887499999999999</v>
      </c>
      <c r="H217">
        <f t="shared" si="41"/>
        <v>11.153075650000002</v>
      </c>
      <c r="I217" s="17">
        <f t="shared" si="42"/>
        <v>3.3216902328292441E-4</v>
      </c>
      <c r="J217" s="17">
        <f t="shared" si="43"/>
        <v>1.0003321690232829</v>
      </c>
      <c r="K217">
        <f t="shared" si="45"/>
        <v>-3.1490704317335689E-3</v>
      </c>
      <c r="L217" s="37">
        <f t="shared" si="46"/>
        <v>9.9166445840186457E-6</v>
      </c>
      <c r="O217" s="11">
        <f t="shared" si="47"/>
        <v>-5.9727380773355043E-2</v>
      </c>
    </row>
    <row r="218" spans="1:15" ht="15.75" x14ac:dyDescent="0.25">
      <c r="A218" s="2">
        <v>40984</v>
      </c>
      <c r="B218">
        <v>3.64</v>
      </c>
      <c r="C218">
        <f t="shared" si="44"/>
        <v>2.8248587570621493E-2</v>
      </c>
      <c r="D218">
        <v>2.294</v>
      </c>
      <c r="E218">
        <v>0.82620000000000005</v>
      </c>
      <c r="F218">
        <v>10.5945</v>
      </c>
      <c r="G218">
        <f t="shared" si="40"/>
        <v>12.888500000000001</v>
      </c>
      <c r="H218">
        <f t="shared" si="41"/>
        <v>11.047175900000001</v>
      </c>
      <c r="I218" s="17">
        <f t="shared" si="42"/>
        <v>3.3219330076250664E-4</v>
      </c>
      <c r="J218" s="17">
        <f t="shared" si="43"/>
        <v>1.0003321933007625</v>
      </c>
      <c r="K218">
        <f t="shared" si="45"/>
        <v>2.7916394269858986E-2</v>
      </c>
      <c r="L218" s="37">
        <f t="shared" si="46"/>
        <v>7.7932506903021566E-4</v>
      </c>
      <c r="O218" s="11">
        <f t="shared" si="47"/>
        <v>0.59896102187970357</v>
      </c>
    </row>
    <row r="219" spans="1:15" ht="15.75" x14ac:dyDescent="0.25">
      <c r="A219" s="2">
        <v>40987</v>
      </c>
      <c r="B219">
        <v>3.81</v>
      </c>
      <c r="C219">
        <f t="shared" si="44"/>
        <v>4.6703296703296683E-2</v>
      </c>
      <c r="D219">
        <v>2.3772000000000002</v>
      </c>
      <c r="E219">
        <v>0.79339999999999999</v>
      </c>
      <c r="F219">
        <v>10.569100000000001</v>
      </c>
      <c r="G219">
        <f t="shared" si="40"/>
        <v>12.946300000000001</v>
      </c>
      <c r="H219">
        <f t="shared" si="41"/>
        <v>10.762723940000001</v>
      </c>
      <c r="I219" s="17">
        <f t="shared" si="42"/>
        <v>3.3359617475503534E-4</v>
      </c>
      <c r="J219" s="17">
        <f t="shared" si="43"/>
        <v>1.000333596174755</v>
      </c>
      <c r="K219">
        <f t="shared" si="45"/>
        <v>4.6369700528541648E-2</v>
      </c>
      <c r="L219" s="37">
        <f t="shared" si="46"/>
        <v>2.1501491271066356E-3</v>
      </c>
      <c r="O219" s="11">
        <f t="shared" si="47"/>
        <v>0.99026028287693735</v>
      </c>
    </row>
    <row r="220" spans="1:15" ht="15.75" x14ac:dyDescent="0.25">
      <c r="A220" s="2">
        <v>40988</v>
      </c>
      <c r="B220">
        <v>3.98</v>
      </c>
      <c r="C220">
        <f t="shared" si="44"/>
        <v>4.4619422572178456E-2</v>
      </c>
      <c r="D220">
        <v>2.3590999999999998</v>
      </c>
      <c r="E220">
        <v>0.78190000000000004</v>
      </c>
      <c r="F220">
        <v>10.5764</v>
      </c>
      <c r="G220">
        <f t="shared" si="40"/>
        <v>12.935499999999999</v>
      </c>
      <c r="H220">
        <f t="shared" si="41"/>
        <v>10.62878716</v>
      </c>
      <c r="I220" s="17">
        <f t="shared" si="42"/>
        <v>3.3333410044877887E-4</v>
      </c>
      <c r="J220" s="17">
        <f t="shared" si="43"/>
        <v>1.0003333341004488</v>
      </c>
      <c r="K220">
        <f t="shared" si="45"/>
        <v>4.4286088471729677E-2</v>
      </c>
      <c r="L220" s="37">
        <f t="shared" si="46"/>
        <v>1.9612576321258682E-3</v>
      </c>
      <c r="O220" s="11">
        <f t="shared" si="47"/>
        <v>0.94607544085880624</v>
      </c>
    </row>
    <row r="221" spans="1:15" ht="15.75" x14ac:dyDescent="0.25">
      <c r="A221" s="2">
        <v>40989</v>
      </c>
      <c r="B221">
        <v>4.04</v>
      </c>
      <c r="C221">
        <f t="shared" si="44"/>
        <v>1.5075376884422124E-2</v>
      </c>
      <c r="D221">
        <v>2.2959999999999998</v>
      </c>
      <c r="E221">
        <v>0.78139999999999998</v>
      </c>
      <c r="F221">
        <v>10.5844</v>
      </c>
      <c r="G221">
        <f t="shared" si="40"/>
        <v>12.8804</v>
      </c>
      <c r="H221">
        <f t="shared" si="41"/>
        <v>10.56665016</v>
      </c>
      <c r="I221" s="17">
        <f t="shared" si="42"/>
        <v>3.3199664701077936E-4</v>
      </c>
      <c r="J221" s="17">
        <f t="shared" si="43"/>
        <v>1.0003319966470108</v>
      </c>
      <c r="K221">
        <f t="shared" si="45"/>
        <v>1.4743380237411344E-2</v>
      </c>
      <c r="L221" s="37">
        <f t="shared" si="46"/>
        <v>2.1736726082489138E-4</v>
      </c>
      <c r="O221" s="11">
        <f t="shared" si="47"/>
        <v>0.31964653529459564</v>
      </c>
    </row>
    <row r="222" spans="1:15" ht="15.75" x14ac:dyDescent="0.25">
      <c r="A222" s="2">
        <v>40990</v>
      </c>
      <c r="B222">
        <v>3.9699999999999998</v>
      </c>
      <c r="C222">
        <f t="shared" si="44"/>
        <v>-1.7326732673267398E-2</v>
      </c>
      <c r="D222">
        <v>2.2781000000000002</v>
      </c>
      <c r="E222">
        <v>0.78259999999999996</v>
      </c>
      <c r="F222">
        <v>10.6029</v>
      </c>
      <c r="G222">
        <f t="shared" si="40"/>
        <v>12.881</v>
      </c>
      <c r="H222">
        <f t="shared" si="41"/>
        <v>10.575929540000001</v>
      </c>
      <c r="I222" s="17">
        <f t="shared" si="42"/>
        <v>3.3201121443782178E-4</v>
      </c>
      <c r="J222" s="17">
        <f t="shared" si="43"/>
        <v>1.0003320112144378</v>
      </c>
      <c r="K222">
        <f t="shared" si="45"/>
        <v>-1.7658743887705219E-2</v>
      </c>
      <c r="L222" s="37">
        <f t="shared" si="46"/>
        <v>3.1183123569156646E-4</v>
      </c>
      <c r="O222" s="11">
        <f t="shared" si="47"/>
        <v>-0.36738252777671049</v>
      </c>
    </row>
    <row r="223" spans="1:15" ht="15.75" x14ac:dyDescent="0.25">
      <c r="A223" s="2">
        <v>40991</v>
      </c>
      <c r="B223">
        <v>4.04</v>
      </c>
      <c r="C223">
        <f t="shared" si="44"/>
        <v>1.7632241813602088E-2</v>
      </c>
      <c r="D223">
        <v>2.2317</v>
      </c>
      <c r="E223">
        <v>0.78590000000000004</v>
      </c>
      <c r="F223">
        <v>10.5989</v>
      </c>
      <c r="G223">
        <f t="shared" si="40"/>
        <v>12.8306</v>
      </c>
      <c r="H223">
        <f t="shared" si="41"/>
        <v>10.561375510000001</v>
      </c>
      <c r="I223" s="17">
        <f t="shared" si="42"/>
        <v>3.307872812912116E-4</v>
      </c>
      <c r="J223" s="17">
        <f t="shared" si="43"/>
        <v>1.0003307872812912</v>
      </c>
      <c r="K223">
        <f t="shared" si="45"/>
        <v>1.7301454532310877E-2</v>
      </c>
      <c r="L223" s="37">
        <f t="shared" si="46"/>
        <v>2.9934032893362057E-4</v>
      </c>
      <c r="O223" s="11">
        <f t="shared" si="47"/>
        <v>0.37386030534456183</v>
      </c>
    </row>
    <row r="224" spans="1:15" ht="15.75" x14ac:dyDescent="0.25">
      <c r="A224" s="2">
        <v>40994</v>
      </c>
      <c r="B224">
        <v>4.05</v>
      </c>
      <c r="C224">
        <f t="shared" si="44"/>
        <v>2.4752475247524224E-3</v>
      </c>
      <c r="D224">
        <v>2.2479</v>
      </c>
      <c r="E224">
        <v>0.78669999999999995</v>
      </c>
      <c r="F224">
        <v>10.553100000000001</v>
      </c>
      <c r="G224">
        <f t="shared" si="40"/>
        <v>12.801</v>
      </c>
      <c r="H224">
        <f t="shared" si="41"/>
        <v>10.550023769999999</v>
      </c>
      <c r="I224" s="17">
        <f t="shared" si="42"/>
        <v>3.3006820925329805E-4</v>
      </c>
      <c r="J224" s="17">
        <f t="shared" si="43"/>
        <v>1.0003300682092533</v>
      </c>
      <c r="K224">
        <f t="shared" si="45"/>
        <v>2.1451793154991243E-3</v>
      </c>
      <c r="L224" s="37">
        <f t="shared" si="46"/>
        <v>4.6017942956452916E-6</v>
      </c>
      <c r="O224" s="11">
        <f t="shared" si="47"/>
        <v>5.2483218253814447E-2</v>
      </c>
    </row>
    <row r="225" spans="1:15" ht="15.75" x14ac:dyDescent="0.25">
      <c r="A225" s="2">
        <v>40995</v>
      </c>
      <c r="B225">
        <v>4.03</v>
      </c>
      <c r="C225">
        <f t="shared" si="44"/>
        <v>-4.9382716049381666E-3</v>
      </c>
      <c r="D225">
        <v>2.1836000000000002</v>
      </c>
      <c r="E225">
        <v>0.78910000000000002</v>
      </c>
      <c r="F225">
        <v>10.539199999999999</v>
      </c>
      <c r="G225">
        <f t="shared" si="40"/>
        <v>12.722799999999999</v>
      </c>
      <c r="H225">
        <f t="shared" si="41"/>
        <v>10.50008272</v>
      </c>
      <c r="I225" s="17">
        <f t="shared" si="42"/>
        <v>3.2816759303178067E-4</v>
      </c>
      <c r="J225" s="17">
        <f t="shared" si="43"/>
        <v>1.0003281675930318</v>
      </c>
      <c r="K225">
        <f t="shared" si="45"/>
        <v>-5.2664391979699472E-3</v>
      </c>
      <c r="L225" s="37">
        <f t="shared" si="46"/>
        <v>2.7735381825914342E-5</v>
      </c>
      <c r="O225" s="11">
        <f t="shared" si="47"/>
        <v>-0.10470726012119032</v>
      </c>
    </row>
    <row r="226" spans="1:15" ht="15.75" x14ac:dyDescent="0.25">
      <c r="A226" s="2">
        <v>40996</v>
      </c>
      <c r="B226">
        <v>4.01</v>
      </c>
      <c r="C226">
        <f t="shared" si="44"/>
        <v>-4.9627791563276579E-3</v>
      </c>
      <c r="D226">
        <v>2.1997</v>
      </c>
      <c r="E226">
        <v>0.78920000000000001</v>
      </c>
      <c r="F226">
        <v>10.543200000000001</v>
      </c>
      <c r="G226">
        <f t="shared" si="40"/>
        <v>12.742900000000001</v>
      </c>
      <c r="H226">
        <f t="shared" si="41"/>
        <v>10.520393440000001</v>
      </c>
      <c r="I226" s="17">
        <f t="shared" si="42"/>
        <v>3.2865624011590988E-4</v>
      </c>
      <c r="J226" s="17">
        <f t="shared" si="43"/>
        <v>1.0003286562401159</v>
      </c>
      <c r="K226">
        <f t="shared" si="45"/>
        <v>-5.2914353964435678E-3</v>
      </c>
      <c r="L226" s="37">
        <f t="shared" si="46"/>
        <v>2.7999288554735896E-5</v>
      </c>
      <c r="O226" s="11">
        <f t="shared" si="47"/>
        <v>-0.10522689912924059</v>
      </c>
    </row>
    <row r="227" spans="1:15" ht="15.75" x14ac:dyDescent="0.25">
      <c r="A227" s="2">
        <v>40997</v>
      </c>
      <c r="B227">
        <v>4.16</v>
      </c>
      <c r="C227">
        <f t="shared" si="44"/>
        <v>3.7406483790523783E-2</v>
      </c>
      <c r="D227">
        <v>2.1587000000000001</v>
      </c>
      <c r="E227">
        <v>0.78820000000000001</v>
      </c>
      <c r="F227">
        <v>10.560700000000001</v>
      </c>
      <c r="G227">
        <f t="shared" si="40"/>
        <v>12.7194</v>
      </c>
      <c r="H227">
        <f t="shared" si="41"/>
        <v>10.48264374</v>
      </c>
      <c r="I227" s="17">
        <f t="shared" si="42"/>
        <v>3.2808492771874143E-4</v>
      </c>
      <c r="J227" s="17">
        <f t="shared" si="43"/>
        <v>1.0003280849277187</v>
      </c>
      <c r="K227">
        <f t="shared" si="45"/>
        <v>3.7078398862805041E-2</v>
      </c>
      <c r="L227" s="37">
        <f t="shared" si="46"/>
        <v>1.3748076622292621E-3</v>
      </c>
      <c r="O227" s="11">
        <f t="shared" si="47"/>
        <v>0.7931379117658931</v>
      </c>
    </row>
    <row r="228" spans="1:15" ht="15.75" x14ac:dyDescent="0.25">
      <c r="A228" s="2">
        <v>40998</v>
      </c>
      <c r="B228">
        <v>4.0999999999999996</v>
      </c>
      <c r="C228">
        <f t="shared" si="44"/>
        <v>-1.4423076923077042E-2</v>
      </c>
      <c r="D228">
        <v>2.2088000000000001</v>
      </c>
      <c r="E228">
        <v>0.78720000000000001</v>
      </c>
      <c r="F228">
        <v>10.550599999999999</v>
      </c>
      <c r="G228">
        <f t="shared" si="40"/>
        <v>12.759399999999999</v>
      </c>
      <c r="H228">
        <f t="shared" si="41"/>
        <v>10.51423232</v>
      </c>
      <c r="I228" s="17">
        <f t="shared" si="42"/>
        <v>3.2905730339272132E-4</v>
      </c>
      <c r="J228" s="17">
        <f t="shared" si="43"/>
        <v>1.0003290573033927</v>
      </c>
      <c r="K228">
        <f t="shared" si="45"/>
        <v>-1.4752134226469763E-2</v>
      </c>
      <c r="L228" s="37">
        <f t="shared" si="46"/>
        <v>2.1762546423578064E-4</v>
      </c>
      <c r="O228" s="11">
        <f t="shared" si="47"/>
        <v>-0.30581567559435091</v>
      </c>
    </row>
    <row r="229" spans="1:15" ht="15.75" x14ac:dyDescent="0.25">
      <c r="A229" s="2">
        <v>41001</v>
      </c>
      <c r="B229">
        <v>4.13</v>
      </c>
      <c r="C229">
        <f t="shared" si="44"/>
        <v>7.3170731707317685E-3</v>
      </c>
      <c r="D229">
        <v>2.1819999999999999</v>
      </c>
      <c r="E229">
        <v>0.78129999999999999</v>
      </c>
      <c r="F229">
        <v>10.6068</v>
      </c>
      <c r="G229">
        <f t="shared" si="40"/>
        <v>12.7888</v>
      </c>
      <c r="H229">
        <f t="shared" si="41"/>
        <v>10.46909284</v>
      </c>
      <c r="I229" s="17">
        <f t="shared" si="42"/>
        <v>3.2977178020354714E-4</v>
      </c>
      <c r="J229" s="17">
        <f t="shared" si="43"/>
        <v>1.0003297717802035</v>
      </c>
      <c r="K229">
        <f t="shared" si="45"/>
        <v>6.9873013905282213E-3</v>
      </c>
      <c r="L229" s="37">
        <f t="shared" si="46"/>
        <v>4.8822380722077617E-5</v>
      </c>
      <c r="O229" s="11">
        <f t="shared" si="47"/>
        <v>0.15514551347225611</v>
      </c>
    </row>
    <row r="230" spans="1:15" ht="15.75" x14ac:dyDescent="0.25">
      <c r="A230" s="2">
        <v>41002</v>
      </c>
      <c r="B230">
        <v>4.3499999999999996</v>
      </c>
      <c r="C230">
        <f t="shared" si="44"/>
        <v>5.3268765133171851E-2</v>
      </c>
      <c r="D230">
        <v>2.2988</v>
      </c>
      <c r="E230">
        <v>0.77839999999999998</v>
      </c>
      <c r="F230">
        <v>10.6372</v>
      </c>
      <c r="G230">
        <f t="shared" si="40"/>
        <v>12.936</v>
      </c>
      <c r="H230">
        <f t="shared" si="41"/>
        <v>10.578796479999999</v>
      </c>
      <c r="I230" s="17">
        <f t="shared" si="42"/>
        <v>3.3334623407021979E-4</v>
      </c>
      <c r="J230" s="17">
        <f t="shared" si="43"/>
        <v>1.0003333462340702</v>
      </c>
      <c r="K230">
        <f t="shared" si="45"/>
        <v>5.2935418899101631E-2</v>
      </c>
      <c r="L230" s="37">
        <f t="shared" si="46"/>
        <v>2.8021585740233661E-3</v>
      </c>
      <c r="O230" s="11">
        <f t="shared" si="47"/>
        <v>1.1294693555445816</v>
      </c>
    </row>
    <row r="231" spans="1:15" ht="15.75" x14ac:dyDescent="0.25">
      <c r="A231" s="2">
        <v>41003</v>
      </c>
      <c r="B231">
        <v>4.3099999999999996</v>
      </c>
      <c r="C231">
        <f t="shared" si="44"/>
        <v>-9.1954022988505833E-3</v>
      </c>
      <c r="D231">
        <v>2.2233000000000001</v>
      </c>
      <c r="E231">
        <v>0.77859999999999996</v>
      </c>
      <c r="F231">
        <v>10.6785</v>
      </c>
      <c r="G231">
        <f t="shared" si="40"/>
        <v>12.9018</v>
      </c>
      <c r="H231">
        <f t="shared" si="41"/>
        <v>10.5375801</v>
      </c>
      <c r="I231" s="17">
        <f t="shared" si="42"/>
        <v>3.3251617084739671E-4</v>
      </c>
      <c r="J231" s="17">
        <f t="shared" si="43"/>
        <v>1.0003325161708474</v>
      </c>
      <c r="K231">
        <f t="shared" si="45"/>
        <v>-9.52791846969798E-3</v>
      </c>
      <c r="L231" s="37">
        <f t="shared" si="46"/>
        <v>9.0781230365211902E-5</v>
      </c>
      <c r="O231" s="11">
        <f t="shared" si="47"/>
        <v>-0.19497213953601389</v>
      </c>
    </row>
    <row r="232" spans="1:15" ht="15.75" x14ac:dyDescent="0.25">
      <c r="A232" s="2">
        <v>41004</v>
      </c>
      <c r="B232">
        <v>4.3499999999999996</v>
      </c>
      <c r="C232">
        <f t="shared" si="44"/>
        <v>9.28074245939676E-3</v>
      </c>
      <c r="D232">
        <v>2.1804999999999999</v>
      </c>
      <c r="E232">
        <v>0.77849999999999997</v>
      </c>
      <c r="F232">
        <v>10.703900000000001</v>
      </c>
      <c r="G232">
        <f t="shared" si="40"/>
        <v>12.884400000000001</v>
      </c>
      <c r="H232">
        <f t="shared" si="41"/>
        <v>10.51348615</v>
      </c>
      <c r="I232" s="17">
        <f t="shared" si="42"/>
        <v>3.3209376173326532E-4</v>
      </c>
      <c r="J232" s="17">
        <f t="shared" si="43"/>
        <v>1.0003320937617333</v>
      </c>
      <c r="K232">
        <f t="shared" si="45"/>
        <v>8.9486486976634947E-3</v>
      </c>
      <c r="L232" s="37">
        <f t="shared" si="46"/>
        <v>8.007831351419456E-5</v>
      </c>
      <c r="O232" s="11">
        <f t="shared" si="47"/>
        <v>0.19678162574980518</v>
      </c>
    </row>
    <row r="233" spans="1:15" ht="15.75" x14ac:dyDescent="0.25">
      <c r="A233" s="2">
        <v>41008</v>
      </c>
      <c r="B233">
        <v>4.38</v>
      </c>
      <c r="C233">
        <f t="shared" si="44"/>
        <v>6.8965517241379891E-3</v>
      </c>
      <c r="D233">
        <v>2.0474000000000001</v>
      </c>
      <c r="E233">
        <v>0.77439999999999998</v>
      </c>
      <c r="F233">
        <v>10.7906</v>
      </c>
      <c r="G233">
        <f t="shared" si="40"/>
        <v>12.837999999999999</v>
      </c>
      <c r="H233">
        <f t="shared" si="41"/>
        <v>10.403640639999999</v>
      </c>
      <c r="I233" s="17">
        <f t="shared" si="42"/>
        <v>3.3096701990631416E-4</v>
      </c>
      <c r="J233" s="17">
        <f t="shared" si="43"/>
        <v>1.0003309670199063</v>
      </c>
      <c r="K233">
        <f t="shared" si="45"/>
        <v>6.5655847042316749E-3</v>
      </c>
      <c r="L233" s="37">
        <f t="shared" si="46"/>
        <v>4.310690250844093E-5</v>
      </c>
      <c r="O233" s="11">
        <f t="shared" si="47"/>
        <v>0.1462291046520115</v>
      </c>
    </row>
    <row r="234" spans="1:15" ht="15.75" x14ac:dyDescent="0.25">
      <c r="A234" s="2">
        <v>41009</v>
      </c>
      <c r="B234">
        <v>4.6500000000000004</v>
      </c>
      <c r="C234">
        <f t="shared" si="44"/>
        <v>6.1643835616438464E-2</v>
      </c>
      <c r="D234">
        <v>1.9823</v>
      </c>
      <c r="E234">
        <v>0.75929999999999997</v>
      </c>
      <c r="F234">
        <v>10.884399999999999</v>
      </c>
      <c r="G234">
        <f t="shared" si="40"/>
        <v>12.8667</v>
      </c>
      <c r="H234">
        <f t="shared" si="41"/>
        <v>10.24682492</v>
      </c>
      <c r="I234" s="17">
        <f t="shared" si="42"/>
        <v>3.31664003077492E-4</v>
      </c>
      <c r="J234" s="17">
        <f t="shared" si="43"/>
        <v>1.0003316640030775</v>
      </c>
      <c r="K234">
        <f t="shared" si="45"/>
        <v>6.1312171613360972E-2</v>
      </c>
      <c r="L234" s="37">
        <f t="shared" si="46"/>
        <v>3.759182387946227E-3</v>
      </c>
      <c r="O234" s="11">
        <f t="shared" si="47"/>
        <v>1.3070478189785872</v>
      </c>
    </row>
    <row r="235" spans="1:15" ht="15.75" x14ac:dyDescent="0.25">
      <c r="A235" s="2">
        <v>41010</v>
      </c>
      <c r="B235">
        <v>4.83</v>
      </c>
      <c r="C235">
        <f t="shared" si="44"/>
        <v>3.8709677419354778E-2</v>
      </c>
      <c r="D235">
        <v>2.0350999999999999</v>
      </c>
      <c r="E235">
        <v>0.76200000000000001</v>
      </c>
      <c r="F235">
        <v>10.895199999999999</v>
      </c>
      <c r="G235">
        <f t="shared" si="40"/>
        <v>12.930299999999999</v>
      </c>
      <c r="H235">
        <f t="shared" si="41"/>
        <v>10.337242399999999</v>
      </c>
      <c r="I235" s="17">
        <f t="shared" si="42"/>
        <v>3.3320790760926755E-4</v>
      </c>
      <c r="J235" s="17">
        <f t="shared" si="43"/>
        <v>1.0003332079076093</v>
      </c>
      <c r="K235">
        <f t="shared" si="45"/>
        <v>3.837646951174551E-2</v>
      </c>
      <c r="L235" s="37">
        <f t="shared" si="46"/>
        <v>1.4727534121859328E-3</v>
      </c>
      <c r="O235" s="11">
        <f t="shared" si="47"/>
        <v>0.82076981320805642</v>
      </c>
    </row>
    <row r="236" spans="1:15" ht="15.75" x14ac:dyDescent="0.25">
      <c r="A236" s="2">
        <v>41011</v>
      </c>
      <c r="B236">
        <v>5.34</v>
      </c>
      <c r="C236">
        <f t="shared" si="44"/>
        <v>0.10559006211180119</v>
      </c>
      <c r="D236">
        <v>2.0510000000000002</v>
      </c>
      <c r="E236">
        <v>0.77690000000000003</v>
      </c>
      <c r="F236">
        <v>10.8514</v>
      </c>
      <c r="G236">
        <f t="shared" si="40"/>
        <v>12.9024</v>
      </c>
      <c r="H236">
        <f t="shared" si="41"/>
        <v>10.48145266</v>
      </c>
      <c r="I236" s="17">
        <f t="shared" si="42"/>
        <v>3.3253073552086398E-4</v>
      </c>
      <c r="J236" s="17">
        <f t="shared" si="43"/>
        <v>1.0003325307355209</v>
      </c>
      <c r="K236">
        <f t="shared" si="45"/>
        <v>0.10525753137628033</v>
      </c>
      <c r="L236" s="37">
        <f t="shared" si="46"/>
        <v>1.1079147911428638E-2</v>
      </c>
      <c r="O236" s="11">
        <f t="shared" si="47"/>
        <v>2.2388493352000318</v>
      </c>
    </row>
    <row r="237" spans="1:15" ht="15.75" x14ac:dyDescent="0.25">
      <c r="A237" s="2">
        <v>41012</v>
      </c>
      <c r="B237">
        <v>5.39</v>
      </c>
      <c r="C237">
        <f t="shared" si="44"/>
        <v>9.3632958801497801E-3</v>
      </c>
      <c r="D237">
        <v>1.9823</v>
      </c>
      <c r="E237">
        <v>0.7742</v>
      </c>
      <c r="F237">
        <v>10.867100000000001</v>
      </c>
      <c r="G237">
        <f t="shared" si="40"/>
        <v>12.849400000000001</v>
      </c>
      <c r="H237">
        <f t="shared" si="41"/>
        <v>10.395608820000001</v>
      </c>
      <c r="I237" s="17">
        <f t="shared" si="42"/>
        <v>3.3124389152705547E-4</v>
      </c>
      <c r="J237" s="17">
        <f t="shared" si="43"/>
        <v>1.0003312438915271</v>
      </c>
      <c r="K237">
        <f t="shared" si="45"/>
        <v>9.0320519886227246E-3</v>
      </c>
      <c r="L237" s="37">
        <f t="shared" si="46"/>
        <v>8.1577963125183714E-5</v>
      </c>
      <c r="O237" s="11">
        <f t="shared" si="47"/>
        <v>0.19853202410619303</v>
      </c>
    </row>
    <row r="238" spans="1:15" ht="15.75" x14ac:dyDescent="0.25">
      <c r="A238" s="2">
        <v>41015</v>
      </c>
      <c r="B238">
        <v>5.9399999999999995</v>
      </c>
      <c r="C238">
        <f t="shared" si="44"/>
        <v>0.10204081632653059</v>
      </c>
      <c r="D238">
        <v>1.9805000000000001</v>
      </c>
      <c r="E238">
        <v>0.76129999999999998</v>
      </c>
      <c r="F238">
        <v>10.8596</v>
      </c>
      <c r="G238">
        <f t="shared" si="40"/>
        <v>12.8401</v>
      </c>
      <c r="H238">
        <f t="shared" si="41"/>
        <v>10.247913480000001</v>
      </c>
      <c r="I238" s="17">
        <f t="shared" si="42"/>
        <v>3.3101802466917185E-4</v>
      </c>
      <c r="J238" s="17">
        <f t="shared" si="43"/>
        <v>1.0003310180246692</v>
      </c>
      <c r="K238">
        <f t="shared" si="45"/>
        <v>0.10170979830186141</v>
      </c>
      <c r="L238" s="37">
        <f t="shared" si="46"/>
        <v>1.0344883070605332E-2</v>
      </c>
      <c r="O238" s="11">
        <f t="shared" si="47"/>
        <v>2.1635938953613758</v>
      </c>
    </row>
    <row r="239" spans="1:15" ht="15.75" x14ac:dyDescent="0.25">
      <c r="A239" s="2">
        <v>41016</v>
      </c>
      <c r="B239">
        <v>6.49</v>
      </c>
      <c r="C239">
        <f t="shared" si="44"/>
        <v>9.2592592592592726E-2</v>
      </c>
      <c r="D239">
        <v>1.9981</v>
      </c>
      <c r="E239">
        <v>0.77529999999999999</v>
      </c>
      <c r="F239">
        <v>10.7918</v>
      </c>
      <c r="G239">
        <f t="shared" si="40"/>
        <v>12.789899999999999</v>
      </c>
      <c r="H239">
        <f t="shared" si="41"/>
        <v>10.36498254</v>
      </c>
      <c r="I239" s="17">
        <f t="shared" si="42"/>
        <v>3.2979850872449923E-4</v>
      </c>
      <c r="J239" s="17">
        <f t="shared" si="43"/>
        <v>1.0003297985087245</v>
      </c>
      <c r="K239">
        <f t="shared" si="45"/>
        <v>9.2262794083868227E-2</v>
      </c>
      <c r="L239" s="37">
        <f t="shared" si="46"/>
        <v>8.5124231721622704E-3</v>
      </c>
      <c r="O239" s="11">
        <f t="shared" si="47"/>
        <v>1.963261127272363</v>
      </c>
    </row>
    <row r="240" spans="1:15" ht="15.75" x14ac:dyDescent="0.25">
      <c r="A240" s="2">
        <v>41017</v>
      </c>
      <c r="B240">
        <v>6.44</v>
      </c>
      <c r="C240">
        <f t="shared" si="44"/>
        <v>-7.7041602465331002E-3</v>
      </c>
      <c r="D240">
        <v>1.9752999999999998</v>
      </c>
      <c r="E240">
        <v>0.77559999999999996</v>
      </c>
      <c r="F240">
        <v>10.8012</v>
      </c>
      <c r="G240">
        <f t="shared" si="40"/>
        <v>12.776499999999999</v>
      </c>
      <c r="H240">
        <f t="shared" si="41"/>
        <v>10.352710719999997</v>
      </c>
      <c r="I240" s="17">
        <f t="shared" si="42"/>
        <v>3.294728890355092E-4</v>
      </c>
      <c r="J240" s="17">
        <f t="shared" si="43"/>
        <v>1.0003294728890355</v>
      </c>
      <c r="K240">
        <f t="shared" si="45"/>
        <v>-8.0336331355686103E-3</v>
      </c>
      <c r="L240" s="37">
        <f t="shared" si="46"/>
        <v>6.4539261356905939E-5</v>
      </c>
      <c r="O240" s="11">
        <f t="shared" si="47"/>
        <v>-0.16335300596719116</v>
      </c>
    </row>
    <row r="241" spans="1:15" ht="15.75" x14ac:dyDescent="0.25">
      <c r="A241" s="2">
        <v>41018</v>
      </c>
      <c r="B241">
        <v>6.26</v>
      </c>
      <c r="C241">
        <f t="shared" si="44"/>
        <v>-2.7950310559006302E-2</v>
      </c>
      <c r="D241">
        <v>1.9664999999999999</v>
      </c>
      <c r="E241">
        <v>0.77739999999999998</v>
      </c>
      <c r="F241">
        <v>10.753500000000001</v>
      </c>
      <c r="G241">
        <f t="shared" si="40"/>
        <v>12.72</v>
      </c>
      <c r="H241">
        <f t="shared" si="41"/>
        <v>10.326270900000001</v>
      </c>
      <c r="I241" s="17">
        <f t="shared" si="42"/>
        <v>3.2809951589585218E-4</v>
      </c>
      <c r="J241" s="17">
        <f t="shared" si="43"/>
        <v>1.0003280995158959</v>
      </c>
      <c r="K241">
        <f t="shared" si="45"/>
        <v>-2.8278410074902154E-2</v>
      </c>
      <c r="L241" s="37">
        <f t="shared" si="46"/>
        <v>7.9966847636432766E-4</v>
      </c>
      <c r="O241" s="11">
        <f t="shared" si="47"/>
        <v>-0.59263658872942249</v>
      </c>
    </row>
    <row r="242" spans="1:15" ht="15.75" x14ac:dyDescent="0.25">
      <c r="A242" s="2">
        <v>41019</v>
      </c>
      <c r="B242">
        <v>5.9399999999999995</v>
      </c>
      <c r="C242">
        <f t="shared" si="44"/>
        <v>-5.1118210862619855E-2</v>
      </c>
      <c r="D242">
        <v>1.9628999999999999</v>
      </c>
      <c r="E242">
        <v>0.77339999999999998</v>
      </c>
      <c r="F242">
        <v>10.7285</v>
      </c>
      <c r="G242">
        <f t="shared" si="40"/>
        <v>12.6914</v>
      </c>
      <c r="H242">
        <f t="shared" si="41"/>
        <v>10.260321899999999</v>
      </c>
      <c r="I242" s="17">
        <f t="shared" si="42"/>
        <v>3.2740405997677691E-4</v>
      </c>
      <c r="J242" s="17">
        <f t="shared" si="43"/>
        <v>1.0003274040599768</v>
      </c>
      <c r="K242">
        <f t="shared" si="45"/>
        <v>-5.1445614922596632E-2</v>
      </c>
      <c r="L242" s="37">
        <f t="shared" si="46"/>
        <v>2.6466512947640971E-3</v>
      </c>
      <c r="O242" s="11">
        <f t="shared" si="47"/>
        <v>-1.0838706798487672</v>
      </c>
    </row>
    <row r="243" spans="1:15" ht="15.75" x14ac:dyDescent="0.25">
      <c r="A243" s="2">
        <v>41022</v>
      </c>
      <c r="B243">
        <v>5.77</v>
      </c>
      <c r="C243">
        <f t="shared" si="44"/>
        <v>-2.8619528619528611E-2</v>
      </c>
      <c r="D243">
        <v>1.9348999999999998</v>
      </c>
      <c r="E243">
        <v>0.76359999999999995</v>
      </c>
      <c r="F243">
        <v>10.765000000000001</v>
      </c>
      <c r="G243">
        <f t="shared" si="40"/>
        <v>12.6999</v>
      </c>
      <c r="H243">
        <f t="shared" si="41"/>
        <v>10.155054</v>
      </c>
      <c r="I243" s="17">
        <f t="shared" si="42"/>
        <v>3.2761076980225567E-4</v>
      </c>
      <c r="J243" s="17">
        <f t="shared" si="43"/>
        <v>1.0003276107698023</v>
      </c>
      <c r="K243">
        <f t="shared" si="45"/>
        <v>-2.8947139389330866E-2</v>
      </c>
      <c r="L243" s="37">
        <f t="shared" si="46"/>
        <v>8.3793687882535055E-4</v>
      </c>
      <c r="O243" s="11">
        <f t="shared" si="47"/>
        <v>-0.60682616661145661</v>
      </c>
    </row>
    <row r="244" spans="1:15" ht="15.75" x14ac:dyDescent="0.25">
      <c r="A244" s="2">
        <v>41023</v>
      </c>
      <c r="B244">
        <v>5.68</v>
      </c>
      <c r="C244">
        <f t="shared" si="44"/>
        <v>-1.5597920277296336E-2</v>
      </c>
      <c r="D244">
        <v>1.9735</v>
      </c>
      <c r="E244">
        <v>0.75670000000000004</v>
      </c>
      <c r="F244">
        <v>10.7654</v>
      </c>
      <c r="G244">
        <f t="shared" si="40"/>
        <v>12.738899999999999</v>
      </c>
      <c r="H244">
        <f t="shared" si="41"/>
        <v>10.119678179999999</v>
      </c>
      <c r="I244" s="17">
        <f t="shared" si="42"/>
        <v>3.2855900383976788E-4</v>
      </c>
      <c r="J244" s="17">
        <f t="shared" si="43"/>
        <v>1.0003285590038398</v>
      </c>
      <c r="K244">
        <f t="shared" si="45"/>
        <v>-1.5926479281136104E-2</v>
      </c>
      <c r="L244" s="37">
        <f t="shared" si="46"/>
        <v>2.5365274229245758E-4</v>
      </c>
      <c r="O244" s="11">
        <f t="shared" si="47"/>
        <v>-0.33072613790445948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Cover BBX</vt:lpstr>
      <vt:lpstr>BankAtlantic</vt:lpstr>
      <vt:lpstr>Confirm Short Squeeze</vt:lpstr>
      <vt:lpstr>Mean Adj Return</vt:lpstr>
      <vt:lpstr>GSAR</vt:lpstr>
      <vt:lpstr>Market Adj Return</vt:lpstr>
      <vt:lpstr>GSAR Mark</vt:lpstr>
      <vt:lpstr>Capm Adj Return</vt:lpstr>
      <vt:lpstr>GSAR Capm</vt:lpstr>
      <vt:lpstr>Cover CHK</vt:lpstr>
      <vt:lpstr>Chesapeake</vt:lpstr>
      <vt:lpstr>Actual Returns</vt:lpstr>
      <vt:lpstr>Mean Adj Return (2)</vt:lpstr>
      <vt:lpstr>GSAR (2)</vt:lpstr>
      <vt:lpstr>Market Adj Return (2)</vt:lpstr>
      <vt:lpstr>GSAR Mark (2)</vt:lpstr>
      <vt:lpstr>CAPM adj return (2)</vt:lpstr>
      <vt:lpstr>GSAR Capm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Vryghem</dc:creator>
  <cp:lastModifiedBy>Arthur Vryghem</cp:lastModifiedBy>
  <dcterms:created xsi:type="dcterms:W3CDTF">2017-05-13T08:59:11Z</dcterms:created>
  <dcterms:modified xsi:type="dcterms:W3CDTF">2017-05-30T07:57:42Z</dcterms:modified>
</cp:coreProperties>
</file>